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TURE001-3 - Prodloužení v..." sheetId="2" r:id="rId2"/>
    <sheet name="SO 01 - Podzemní vodovodn..." sheetId="3" r:id="rId3"/>
    <sheet name="SO 02 - Redukční šachta 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'TURE001-3 - Prodloužení v...'!$C$77:$K$97</definedName>
    <definedName name="_xlnm.Print_Area" localSheetId="1">'TURE001-3 - Prodloužení v...'!$C$4:$J$37,'TURE001-3 - Prodloužení v...'!$C$43:$J$61,'TURE001-3 - Prodloužení v...'!$C$67:$K$97</definedName>
    <definedName name="_xlnm.Print_Titles" localSheetId="1">'TURE001-3 - Prodloužení v...'!$77:$77</definedName>
    <definedName name="_xlnm._FilterDatabase" localSheetId="2" hidden="1">'SO 01 - Podzemní vodovodn...'!$C$86:$K$242</definedName>
    <definedName name="_xlnm.Print_Area" localSheetId="2">'SO 01 - Podzemní vodovodn...'!$C$4:$J$39,'SO 01 - Podzemní vodovodn...'!$C$45:$J$68,'SO 01 - Podzemní vodovodn...'!$C$74:$K$242</definedName>
    <definedName name="_xlnm.Print_Titles" localSheetId="2">'SO 01 - Podzemní vodovodn...'!$86:$86</definedName>
    <definedName name="_xlnm._FilterDatabase" localSheetId="3" hidden="1">'SO 02 - Redukční šachta '!$C$84:$K$135</definedName>
    <definedName name="_xlnm.Print_Area" localSheetId="3">'SO 02 - Redukční šachta '!$C$4:$J$39,'SO 02 - Redukční šachta '!$C$45:$J$66,'SO 02 - Redukční šachta '!$C$72:$K$135</definedName>
    <definedName name="_xlnm.Print_Titles" localSheetId="3">'SO 02 - Redukční šachta 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81"/>
  <c r="J14"/>
  <c r="J12"/>
  <c r="J79"/>
  <c r="E7"/>
  <c r="E48"/>
  <c i="3" r="J37"/>
  <c r="J36"/>
  <c i="1" r="AY56"/>
  <c i="3" r="J35"/>
  <c i="1" r="AX56"/>
  <c i="3"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54"/>
  <c r="J14"/>
  <c r="J12"/>
  <c r="J52"/>
  <c r="E7"/>
  <c r="E48"/>
  <c i="1" r="AX55"/>
  <c i="2" r="J35"/>
  <c r="J34"/>
  <c i="1" r="AY55"/>
  <c i="2" r="J33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T85"/>
  <c r="R86"/>
  <c r="R85"/>
  <c r="P86"/>
  <c r="P85"/>
  <c r="BI83"/>
  <c r="BH83"/>
  <c r="BG83"/>
  <c r="BF83"/>
  <c r="T83"/>
  <c r="R83"/>
  <c r="P83"/>
  <c r="BI81"/>
  <c r="BH81"/>
  <c r="BG81"/>
  <c r="BF81"/>
  <c r="T81"/>
  <c r="R81"/>
  <c r="P81"/>
  <c r="J75"/>
  <c r="J74"/>
  <c r="F72"/>
  <c r="E70"/>
  <c r="J51"/>
  <c r="J50"/>
  <c r="F48"/>
  <c r="E46"/>
  <c r="J16"/>
  <c r="E16"/>
  <c r="F75"/>
  <c r="J15"/>
  <c r="J13"/>
  <c r="E13"/>
  <c r="F50"/>
  <c r="J12"/>
  <c r="J10"/>
  <c r="J72"/>
  <c i="1" r="L50"/>
  <c r="AM50"/>
  <c r="AM49"/>
  <c r="L49"/>
  <c r="AM47"/>
  <c r="L47"/>
  <c r="L45"/>
  <c r="L44"/>
  <c i="3" r="J132"/>
  <c r="BK218"/>
  <c r="J194"/>
  <c i="4" r="BK119"/>
  <c i="3" r="BK132"/>
  <c r="BK94"/>
  <c i="2" r="BK81"/>
  <c i="3" r="J237"/>
  <c r="J177"/>
  <c r="J109"/>
  <c r="J125"/>
  <c r="J103"/>
  <c i="2" r="J89"/>
  <c i="3" r="J202"/>
  <c i="2" r="J81"/>
  <c i="3" r="BK151"/>
  <c i="4" r="BK114"/>
  <c i="3" r="BK130"/>
  <c r="BK159"/>
  <c r="BK165"/>
  <c r="J98"/>
  <c i="4" r="J96"/>
  <c i="2" r="BK91"/>
  <c i="3" r="J170"/>
  <c r="J184"/>
  <c r="J166"/>
  <c r="J151"/>
  <c r="J241"/>
  <c i="4" r="J98"/>
  <c i="3" r="J172"/>
  <c r="J185"/>
  <c r="BK167"/>
  <c i="4" r="J117"/>
  <c r="J99"/>
  <c i="3" r="J147"/>
  <c i="4" r="J131"/>
  <c i="3" r="J163"/>
  <c r="BK163"/>
  <c i="2" r="BK93"/>
  <c i="3" r="J167"/>
  <c i="2" r="BK86"/>
  <c i="3" r="BK103"/>
  <c i="4" r="J88"/>
  <c i="3" r="BK98"/>
  <c r="BK214"/>
  <c i="4" r="J125"/>
  <c i="3" r="BK239"/>
  <c i="4" r="J129"/>
  <c i="3" r="BK230"/>
  <c r="BK228"/>
  <c r="J140"/>
  <c r="BK210"/>
  <c i="4" r="J107"/>
  <c i="3" r="J119"/>
  <c r="BK205"/>
  <c r="BK162"/>
  <c r="BK200"/>
  <c r="J169"/>
  <c i="4" r="BK98"/>
  <c i="3" r="BK177"/>
  <c r="J178"/>
  <c r="BK180"/>
  <c r="BK216"/>
  <c i="4" r="BK102"/>
  <c i="3" r="J135"/>
  <c i="4" r="BK117"/>
  <c i="3" r="BK182"/>
  <c i="4" r="BK120"/>
  <c i="3" r="BK211"/>
  <c i="4" r="BK108"/>
  <c i="3" r="BK190"/>
  <c i="4" r="BK110"/>
  <c i="3" r="J121"/>
  <c r="BK206"/>
  <c r="J208"/>
  <c r="BK90"/>
  <c r="J223"/>
  <c r="BK184"/>
  <c i="1" r="AS54"/>
  <c i="4" r="BK134"/>
  <c r="J116"/>
  <c i="3" r="J193"/>
  <c i="4" r="BK96"/>
  <c i="3" r="BK140"/>
  <c r="BK161"/>
  <c r="J130"/>
  <c r="J239"/>
  <c r="BK204"/>
  <c r="J94"/>
  <c r="J210"/>
  <c r="J162"/>
  <c i="4" r="J134"/>
  <c i="3" r="J187"/>
  <c i="4" r="BK88"/>
  <c i="3" r="BK147"/>
  <c i="4" r="J108"/>
  <c i="3" r="J159"/>
  <c i="2" r="J86"/>
  <c i="3" r="BK193"/>
  <c i="4" r="J92"/>
  <c i="3" r="J175"/>
  <c i="4" r="BK122"/>
  <c i="3" r="BK119"/>
  <c i="4" r="BK129"/>
  <c i="3" r="J90"/>
  <c r="BK179"/>
  <c i="4" r="J112"/>
  <c i="3" r="J204"/>
  <c r="J218"/>
  <c r="BK223"/>
  <c r="BK166"/>
  <c i="2" r="J93"/>
  <c i="3" r="J211"/>
  <c r="BK194"/>
  <c r="J105"/>
  <c i="4" r="BK104"/>
  <c i="3" r="J179"/>
  <c i="4" r="J105"/>
  <c i="3" r="J154"/>
  <c i="4" r="BK131"/>
  <c i="3" r="J182"/>
  <c r="BK172"/>
  <c i="4" r="BK107"/>
  <c i="3" r="J143"/>
  <c r="J165"/>
  <c r="J214"/>
  <c r="BK208"/>
  <c r="BK96"/>
  <c r="J209"/>
  <c i="4" r="J104"/>
  <c i="3" r="J196"/>
  <c i="2" r="BK89"/>
  <c i="3" r="BK234"/>
  <c r="BK209"/>
  <c i="4" r="J110"/>
  <c i="3" r="J191"/>
  <c r="J123"/>
  <c r="J181"/>
  <c r="J216"/>
  <c i="4" r="BK125"/>
  <c i="3" r="BK241"/>
  <c i="2" r="J96"/>
  <c i="3" r="J96"/>
  <c r="BK213"/>
  <c r="J234"/>
  <c i="4" r="J120"/>
  <c i="3" r="BK109"/>
  <c r="BK237"/>
  <c i="4" r="BK99"/>
  <c i="3" r="BK191"/>
  <c r="BK135"/>
  <c r="BK203"/>
  <c r="J213"/>
  <c r="J228"/>
  <c r="J115"/>
  <c r="BK125"/>
  <c i="4" r="J90"/>
  <c i="3" r="BK154"/>
  <c i="4" r="BK112"/>
  <c i="3" r="BK156"/>
  <c r="J156"/>
  <c r="J206"/>
  <c r="BK123"/>
  <c i="4" r="J101"/>
  <c i="3" r="BK185"/>
  <c r="J161"/>
  <c i="4" r="BK92"/>
  <c i="3" r="BK202"/>
  <c i="2" r="J91"/>
  <c i="3" r="BK121"/>
  <c i="4" r="J114"/>
  <c i="3" r="BK181"/>
  <c i="4" r="J119"/>
  <c i="3" r="BK170"/>
  <c r="BK169"/>
  <c r="BK115"/>
  <c i="4" r="J94"/>
  <c i="3" r="J188"/>
  <c i="4" r="BK116"/>
  <c i="3" r="BK198"/>
  <c i="2" r="J83"/>
  <c i="3" r="J203"/>
  <c r="J190"/>
  <c i="4" r="BK101"/>
  <c i="3" r="BK111"/>
  <c r="J111"/>
  <c r="J205"/>
  <c i="4" r="J102"/>
  <c i="3" r="BK143"/>
  <c i="4" r="BK105"/>
  <c i="3" r="BK178"/>
  <c i="2" r="BK83"/>
  <c i="4" r="J122"/>
  <c i="3" r="BK220"/>
  <c i="4" r="BK94"/>
  <c i="3" r="BK105"/>
  <c r="J180"/>
  <c r="BK187"/>
  <c r="BK175"/>
  <c r="J230"/>
  <c r="J198"/>
  <c r="J220"/>
  <c r="BK196"/>
  <c i="4" r="BK90"/>
  <c i="3" r="J200"/>
  <c i="2" r="BK96"/>
  <c i="3" r="BK188"/>
  <c i="2" l="1" r="P80"/>
  <c i="3" r="P158"/>
  <c r="T158"/>
  <c r="P236"/>
  <c r="BK158"/>
  <c r="J158"/>
  <c r="J64"/>
  <c r="R158"/>
  <c r="T236"/>
  <c i="2" r="R80"/>
  <c i="3" r="R139"/>
  <c r="R89"/>
  <c r="R88"/>
  <c r="R87"/>
  <c r="P227"/>
  <c i="2" r="BK80"/>
  <c r="T88"/>
  <c i="3" r="R153"/>
  <c r="R227"/>
  <c i="4" r="T87"/>
  <c r="T86"/>
  <c i="3" r="T139"/>
  <c r="T89"/>
  <c r="T88"/>
  <c r="T87"/>
  <c i="2" r="P88"/>
  <c i="3" r="BK139"/>
  <c r="J139"/>
  <c r="J62"/>
  <c r="R236"/>
  <c i="4" r="BK128"/>
  <c r="J128"/>
  <c r="J64"/>
  <c i="2" r="BK88"/>
  <c r="J88"/>
  <c r="J59"/>
  <c i="3" r="BK153"/>
  <c r="J153"/>
  <c r="J63"/>
  <c r="BK236"/>
  <c r="J236"/>
  <c r="J67"/>
  <c i="4" r="R128"/>
  <c r="R127"/>
  <c i="3" r="T153"/>
  <c r="T227"/>
  <c i="4" r="P87"/>
  <c r="P86"/>
  <c r="P85"/>
  <c i="1" r="AU57"/>
  <c i="2" r="T80"/>
  <c r="T79"/>
  <c r="T78"/>
  <c i="3" r="P139"/>
  <c r="P89"/>
  <c r="P88"/>
  <c r="P87"/>
  <c i="1" r="AU56"/>
  <c i="4" r="R87"/>
  <c r="R86"/>
  <c r="R85"/>
  <c i="2" r="R88"/>
  <c i="3" r="P153"/>
  <c r="BK227"/>
  <c r="J227"/>
  <c r="J66"/>
  <c i="4" r="BK87"/>
  <c r="J87"/>
  <c r="J61"/>
  <c r="P128"/>
  <c r="P127"/>
  <c r="T128"/>
  <c r="T127"/>
  <c i="2" r="BK95"/>
  <c r="J95"/>
  <c r="J60"/>
  <c r="BK85"/>
  <c r="J85"/>
  <c r="J58"/>
  <c i="3" r="BK222"/>
  <c r="J222"/>
  <c r="J65"/>
  <c i="4" r="BK124"/>
  <c r="J124"/>
  <c r="J62"/>
  <c r="BK133"/>
  <c r="J133"/>
  <c r="J65"/>
  <c i="3" r="BK89"/>
  <c r="BK88"/>
  <c r="J88"/>
  <c r="J60"/>
  <c i="4" r="F55"/>
  <c r="E75"/>
  <c r="BE94"/>
  <c r="F54"/>
  <c r="BE99"/>
  <c r="BE105"/>
  <c r="BE119"/>
  <c r="BE92"/>
  <c r="BE98"/>
  <c r="BE101"/>
  <c r="BE104"/>
  <c r="BE107"/>
  <c r="BE108"/>
  <c r="BE131"/>
  <c r="BE102"/>
  <c r="BE122"/>
  <c r="BE134"/>
  <c r="BE90"/>
  <c r="BE110"/>
  <c r="BE114"/>
  <c r="BE125"/>
  <c r="BE96"/>
  <c r="BE116"/>
  <c r="BE120"/>
  <c r="BE129"/>
  <c r="J52"/>
  <c r="BE88"/>
  <c r="BE112"/>
  <c r="BE117"/>
  <c i="3" r="BE190"/>
  <c r="BE200"/>
  <c r="BE223"/>
  <c r="BE105"/>
  <c r="BE130"/>
  <c r="BE147"/>
  <c r="BE156"/>
  <c r="BE204"/>
  <c r="BE211"/>
  <c r="BE234"/>
  <c r="BE237"/>
  <c r="F83"/>
  <c r="BE119"/>
  <c r="BE198"/>
  <c r="BE239"/>
  <c r="BE182"/>
  <c r="BE185"/>
  <c r="BE191"/>
  <c r="BE213"/>
  <c r="BE228"/>
  <c r="BE230"/>
  <c i="2" r="J80"/>
  <c r="J57"/>
  <c i="3" r="F55"/>
  <c r="E77"/>
  <c r="BE143"/>
  <c r="BE154"/>
  <c r="BE163"/>
  <c r="BE177"/>
  <c r="BE180"/>
  <c r="BE194"/>
  <c r="BE196"/>
  <c r="BE206"/>
  <c r="BE220"/>
  <c r="BE241"/>
  <c r="J81"/>
  <c r="BE103"/>
  <c r="BE109"/>
  <c r="BE123"/>
  <c r="BE140"/>
  <c r="BE151"/>
  <c r="BE178"/>
  <c r="BE184"/>
  <c r="BE187"/>
  <c r="BE202"/>
  <c r="BE205"/>
  <c r="BE209"/>
  <c r="BE96"/>
  <c r="BE121"/>
  <c r="BE159"/>
  <c r="BE166"/>
  <c r="BE169"/>
  <c r="BE170"/>
  <c r="BE188"/>
  <c r="BE208"/>
  <c r="BE210"/>
  <c r="BE218"/>
  <c r="BE125"/>
  <c r="BE172"/>
  <c r="BE181"/>
  <c r="BE193"/>
  <c r="BE216"/>
  <c r="BE115"/>
  <c r="BE135"/>
  <c r="BE161"/>
  <c r="BE167"/>
  <c r="BE132"/>
  <c r="BE98"/>
  <c r="BE214"/>
  <c r="BE90"/>
  <c r="BE94"/>
  <c r="BE111"/>
  <c r="BE162"/>
  <c r="BE165"/>
  <c r="BE175"/>
  <c r="BE179"/>
  <c r="BE203"/>
  <c i="2" r="J48"/>
  <c r="BE83"/>
  <c r="BE81"/>
  <c r="F74"/>
  <c r="F51"/>
  <c r="BE91"/>
  <c r="BE93"/>
  <c r="BE96"/>
  <c r="BE86"/>
  <c r="BE89"/>
  <c i="3" r="F35"/>
  <c i="1" r="BB56"/>
  <c i="2" r="F32"/>
  <c i="1" r="BA55"/>
  <c i="3" r="J34"/>
  <c i="1" r="AW56"/>
  <c i="4" r="F37"/>
  <c i="1" r="BD57"/>
  <c i="4" r="F35"/>
  <c i="1" r="BB57"/>
  <c i="4" r="F34"/>
  <c i="1" r="BA57"/>
  <c i="3" r="F36"/>
  <c i="1" r="BC56"/>
  <c i="2" r="F33"/>
  <c i="1" r="BB55"/>
  <c i="4" r="J34"/>
  <c i="1" r="AW57"/>
  <c i="3" r="F34"/>
  <c i="1" r="BA56"/>
  <c i="2" r="F35"/>
  <c i="1" r="BD55"/>
  <c i="3" r="F37"/>
  <c i="1" r="BD56"/>
  <c i="2" r="J32"/>
  <c i="1" r="AW55"/>
  <c i="2" r="F34"/>
  <c i="1" r="BC55"/>
  <c i="4" r="F36"/>
  <c i="1" r="BC57"/>
  <c i="4" l="1" r="T85"/>
  <c i="2" r="R79"/>
  <c r="R78"/>
  <c r="P79"/>
  <c r="P78"/>
  <c i="1" r="AU55"/>
  <c i="2" r="BK79"/>
  <c r="BK78"/>
  <c r="J78"/>
  <c r="J55"/>
  <c i="3" r="J89"/>
  <c r="J61"/>
  <c r="BK87"/>
  <c r="J87"/>
  <c i="4" r="BK86"/>
  <c r="J86"/>
  <c r="J60"/>
  <c r="BK127"/>
  <c r="J127"/>
  <c r="J63"/>
  <c i="3" r="J59"/>
  <c r="J30"/>
  <c i="2" r="J31"/>
  <c i="1" r="AV55"/>
  <c r="AT55"/>
  <c i="4" r="F33"/>
  <c i="1" r="AZ57"/>
  <c r="AU54"/>
  <c r="BB54"/>
  <c r="AX54"/>
  <c r="BC54"/>
  <c r="W32"/>
  <c i="4" r="J33"/>
  <c i="1" r="AV57"/>
  <c r="AT57"/>
  <c i="2" r="F31"/>
  <c i="1" r="AZ55"/>
  <c i="3" r="J33"/>
  <c i="1" r="AV56"/>
  <c r="AT56"/>
  <c r="BA54"/>
  <c r="W30"/>
  <c r="BD54"/>
  <c r="W33"/>
  <c i="3" r="F33"/>
  <c i="1" r="AZ56"/>
  <c l="1" r="AG56"/>
  <c i="4" r="BK85"/>
  <c r="J85"/>
  <c r="J59"/>
  <c i="2" r="J79"/>
  <c r="J56"/>
  <c i="3" r="J39"/>
  <c i="1" r="AN56"/>
  <c i="2" r="J28"/>
  <c i="1" r="AG55"/>
  <c r="AW54"/>
  <c r="AK30"/>
  <c r="AZ54"/>
  <c r="W29"/>
  <c r="W31"/>
  <c r="AY54"/>
  <c i="2" l="1" r="J37"/>
  <c i="1" r="AN55"/>
  <c r="AV54"/>
  <c r="AK29"/>
  <c i="4" r="J30"/>
  <c i="1" r="AG57"/>
  <c r="AG54"/>
  <c r="AK26"/>
  <c i="4" l="1" r="J39"/>
  <c i="1" r="AN57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<sst xmlns="http://schemas.openxmlformats.org/spreadsheetml/2006/main">
  <si>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</si>
  <si>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</si>
  <si>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</si>
  <si>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</si>
  <si>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</si>
  <si>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{baff0b08-2d87-4a5f-afe8-4d90d38caf2d}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</si>
  <si>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</si>
  <si>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</si>
  <si>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</si>
  <si>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</si>
  <si>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</si>
  <si>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</si>
  <si>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</si>
  <si>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</si>
  <si>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TURE001/3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</si>
  <si>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</si>
  <si>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</si>
  <si>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Prodloužení vodovodního řadu ul. U Hráze, k.ú. Dolní Těrlicko - POUŽITÍ BEZVÝKOPOVÉ TECHN.</t>
  </si>
  <si>
    <t>KSO:</t>
  </si>
  <si>
    <t>827</t>
  </si>
  <si>
    <t>CC-CZ:</t>
  </si>
  <si>
    <t>2</t>
  </si>
  <si>
    <t>Místo:</t>
  </si>
  <si>
    <t xml:space="preserve">Dolní Těrlicko </t>
  </si>
  <si>
    <t>Datum:</t>
  </si>
  <si>
    <t>12. 8. 2024</t>
  </si>
  <si>
    <t>CZ-CPV:</t>
  </si>
  <si>
    <t>45000000-7</t>
  </si>
  <si>
    <t>CZ-CPA:</t>
  </si>
  <si>
    <t>42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</si>
  <si>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</si>
  <si>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</si>
  <si>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</si>
  <si>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</si>
  <si>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</si>
  <si>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</si>
  <si>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</si>
  <si>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</si>
  <si>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Ing. Jan Tureček, Ph.D.</t>
  </si>
  <si>
    <t>True</t>
  </si>
  <si>
    <t>Zpracovatel:</t>
  </si>
  <si>
    <t>633 07 111</t>
  </si>
  <si>
    <t xml:space="preserve">Lenka Jerakasová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</si>
  <si>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</si>
  <si>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</si>
  <si>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</si>
  <si>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</si>
  <si>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</si>
  <si>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</si>
  <si>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</si>
  <si>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</si>
  <si>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</si>
  <si>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</si>
  <si>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</si>
  <si>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</si>
  <si>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</si>
  <si>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</si>
  <si>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</si>
  <si>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</si>
  <si>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</si>
  <si>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</si>
  <si>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</si>
  <si>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</si>
  <si>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</si>
  <si>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</si>
  <si>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</si>
  <si>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</si>
  <si>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</si>
  <si>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</si>
  <si>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</si>
  <si>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</si>
  <si>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</si>
  <si>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</si>
  <si>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</si>
  <si>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</si>
  <si>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</si>
  <si>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</si>
  <si>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</si>
  <si>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</si>
  <si>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</si>
  <si>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</si>
  <si>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</si>
  <si>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</si>
  <si>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</si>
  <si>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</si>
  <si>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</si>
  <si>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01</t>
  </si>
  <si>
    <t>Podzemní vodovodní řad D90(DN 80), PE 100 RC, SDR 11</t>
  </si>
  <si>
    <t>{34ad6922-6a27-4406-84ba-2ccff1c7ee16}</t>
  </si>
  <si>
    <t>SO 02</t>
  </si>
  <si>
    <t xml:space="preserve">Redukční šachta </t>
  </si>
  <si>
    <t>{1ca1b582-43ae-4694-ad94-55380a2b9c18}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</si>
  <si>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</si>
  <si>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</si>
  <si>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</si>
  <si>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</si>
  <si>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</si>
  <si>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</si>
  <si>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</si>
  <si>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</si>
  <si>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</si>
  <si>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</si>
  <si>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</si>
  <si>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</si>
  <si>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</si>
  <si>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</si>
  <si>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</si>
  <si>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</si>
  <si>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</si>
  <si>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</si>
  <si>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</si>
  <si>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</si>
  <si>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</si>
  <si>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</si>
  <si>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</si>
  <si>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</si>
  <si>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</si>
  <si>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</si>
  <si>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</si>
  <si>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</si>
  <si>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</si>
  <si>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3</t>
  </si>
  <si>
    <t>K</t>
  </si>
  <si>
    <t>012344000</t>
  </si>
  <si>
    <t>Vytyčovací práce</t>
  </si>
  <si>
    <t xml:space="preserve">soubor </t>
  </si>
  <si>
    <t>CS ÚRS 2024 02</t>
  </si>
  <si>
    <t>1024</t>
  </si>
  <si>
    <t>390592768</t>
  </si>
  <si>
    <t>Online PSC</t>
  </si>
  <si>
    <t>https://podminky.urs.cz/item/CS_URS_2024_02/012344000</t>
  </si>
  <si>
    <t>4</t>
  </si>
  <si>
    <t>012444000</t>
  </si>
  <si>
    <t>Geodetické měření skutečného provedení stavby</t>
  </si>
  <si>
    <t>-831943092</t>
  </si>
  <si>
    <t>https://podminky.urs.cz/item/CS_URS_2024_02/012444000</t>
  </si>
  <si>
    <t>VRN2</t>
  </si>
  <si>
    <t>Příprava staveniště</t>
  </si>
  <si>
    <t>020001000</t>
  </si>
  <si>
    <t>-299292536</t>
  </si>
  <si>
    <t>https://podminky.urs.cz/item/CS_URS_2024_02/020001000</t>
  </si>
  <si>
    <t>VRN3</t>
  </si>
  <si>
    <t>Zařízení staveniště</t>
  </si>
  <si>
    <t>030001000</t>
  </si>
  <si>
    <t>993861359</t>
  </si>
  <si>
    <t>https://podminky.urs.cz/item/CS_URS_2024_02/030001000</t>
  </si>
  <si>
    <t>034303000</t>
  </si>
  <si>
    <t>Dopravní značení na staveništi</t>
  </si>
  <si>
    <t>-1893497012</t>
  </si>
  <si>
    <t>https://podminky.urs.cz/item/CS_URS_2024_02/034303000</t>
  </si>
  <si>
    <t>6</t>
  </si>
  <si>
    <t>034503000</t>
  </si>
  <si>
    <t>Informační tabule na staveništi</t>
  </si>
  <si>
    <t>671947202</t>
  </si>
  <si>
    <t>https://podminky.urs.cz/item/CS_URS_2024_02/034503000</t>
  </si>
  <si>
    <t>VRN4</t>
  </si>
  <si>
    <t>Inženýrská činnost</t>
  </si>
  <si>
    <t>7</t>
  </si>
  <si>
    <t>041414000</t>
  </si>
  <si>
    <t>Plán BOZP</t>
  </si>
  <si>
    <t>-1638239436</t>
  </si>
  <si>
    <t>https://podminky.urs.cz/item/CS_URS_2024_02/041414000</t>
  </si>
  <si>
    <t>Objekt:</t>
  </si>
  <si>
    <t>SO 01 - Podzemní vodovodní řad D90(DN 80), PE 100 RC, SDR 11</t>
  </si>
  <si>
    <t xml:space="preserve">Ing. Drahomír Tureček </t>
  </si>
  <si>
    <t>HSV - Práce a dodávky HSV</t>
  </si>
  <si>
    <t xml:space="preserve">    1 - Zemní práce</t>
  </si>
  <si>
    <t xml:space="preserve">  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</si>
  <si>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</si>
  <si>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</si>
  <si>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</si>
  <si>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</si>
  <si>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</si>
  <si>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</si>
  <si>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</si>
  <si>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</si>
  <si>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113107512</t>
  </si>
  <si>
    <t>Odstranění podkladů nebo krytů při překopech inženýrských sítí s přemístěním hmot na skládku ve vzdálenosti do 3 m nebo s naložením na dopravní prostředek strojně plochy jednotlivě přes 15 m2 z kameniva těženého, o tl. vrstvy přes 100 do 200 mm</t>
  </si>
  <si>
    <t>m2</t>
  </si>
  <si>
    <t>CS ÚRS 2025 01</t>
  </si>
  <si>
    <t>348346465</t>
  </si>
  <si>
    <t>https://podminky.urs.cz/item/CS_URS_2025_01/113107512</t>
  </si>
  <si>
    <t>VV</t>
  </si>
  <si>
    <t>32*4+7*7+10,6*4</t>
  </si>
  <si>
    <t>Součet</t>
  </si>
  <si>
    <t>113107530</t>
  </si>
  <si>
    <t>Odstranění podkladů nebo krytů při překopech inženýrských sítí s přemístěním hmot na skládku ve vzdálenosti do 3 m nebo s naložením na dopravní prostředek strojně plochy jednotlivě přes 15 m2 z betonu prostého, o tl. vrstvy do 100 mm</t>
  </si>
  <si>
    <t>1003726812</t>
  </si>
  <si>
    <t>https://podminky.urs.cz/item/CS_URS_2025_01/113107530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</si>
  <si>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</si>
  <si>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</si>
  <si>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1812919524</t>
  </si>
  <si>
    <t>https://podminky.urs.cz/item/CS_URS_2025_01/113107541</t>
  </si>
  <si>
    <t>132351256</t>
  </si>
  <si>
    <t>Hloubení nezapažených rýh šířky přes 800 do 2 000 mm strojně s urovnáním dna do předepsaného profilu a spádu v hornině třídy těžitelnosti II skupiny 4 přes 1 000 do 5 000 m3</t>
  </si>
  <si>
    <t>m3</t>
  </si>
  <si>
    <t>1788327572</t>
  </si>
  <si>
    <t>https://podminky.urs.cz/item/CS_URS_2025_01/132351256</t>
  </si>
  <si>
    <t>73*5*1,5+32*4*1,5+7*7*1,5+10,6*4*1,5+5*5*1,5*13+9*5*1,5+23,6*3*1,5+14*5*1,57</t>
  </si>
  <si>
    <t>5*3*1,5*3+10*5*1,5+18*5*1,5+11*5*1,5</t>
  </si>
  <si>
    <t>141721255</t>
  </si>
  <si>
    <t>Řízený zemní protlak délky protlaku přes 50 do 100 m v hornině třídy těžitelnosti I a II, skupiny 1 až 4 včetně zatažení trub v hloubce do 6 m průměru vrtu přes 180 do 225 mm</t>
  </si>
  <si>
    <t>m</t>
  </si>
  <si>
    <t>-154280654</t>
  </si>
  <si>
    <t>https://podminky.urs.cz/item/CS_URS_2025_01/141721255</t>
  </si>
  <si>
    <t>151101101</t>
  </si>
  <si>
    <t>Zřízení pažení a rozepření stěn rýh pro podzemní vedení příložné pro jakoukoliv mezerovitost, hloubky do 2 m</t>
  </si>
  <si>
    <t>189407927</t>
  </si>
  <si>
    <t>https://podminky.urs.cz/item/CS_URS_2025_01/151101101</t>
  </si>
  <si>
    <t>(73+32+7+10,6+65+9+23,6+14+15+10+18+11)*1,5*2</t>
  </si>
  <si>
    <t>151101111</t>
  </si>
  <si>
    <t>Odstranění pažení a rozepření stěn rýh pro podzemní vedení s uložením materiálu na vzdálenost do 3 m od kraje výkopu příložné, hloubky do 2 m</t>
  </si>
  <si>
    <t>1613345795</t>
  </si>
  <si>
    <t>https://podminky.urs.cz/item/CS_URS_2025_01/151101111</t>
  </si>
  <si>
    <t>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</si>
  <si>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</si>
  <si>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</si>
  <si>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132826199</t>
  </si>
  <si>
    <t>https://podminky.urs.cz/item/CS_URS_2025_01/162751137</t>
  </si>
  <si>
    <t>115,6+34,68</t>
  </si>
  <si>
    <t>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</si>
  <si>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</si>
  <si>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</si>
  <si>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-740216141</t>
  </si>
  <si>
    <t>https://podminky.urs.cz/item/CS_URS_2025_01/162751139</t>
  </si>
  <si>
    <t>150,28</t>
  </si>
  <si>
    <t>150,28*10 'Přepočtené koeficientem množství</t>
  </si>
  <si>
    <t>10</t>
  </si>
  <si>
    <t>167151112</t>
  </si>
  <si>
    <t>Nakládání, skládání a překládání neulehlého výkopku nebo sypaniny strojně nakládání, množství přes 100 m3, z hornin třídy těžitelnosti II, skupiny 4 a 5</t>
  </si>
  <si>
    <t>1995446352</t>
  </si>
  <si>
    <t>https://podminky.urs.cz/item/CS_URS_2025_01/167151112</t>
  </si>
  <si>
    <t>11</t>
  </si>
  <si>
    <t>167151122</t>
  </si>
  <si>
    <t>Nakládání, skládání a překládání neulehlého výkopku nebo sypaniny strojně skládání nebo překládání, z hornin třídy těžitelnosti II, skupiny 4 a 5</t>
  </si>
  <si>
    <t>1845547959</t>
  </si>
  <si>
    <t>https://podminky.urs.cz/item/CS_URS_2025_01/167151122</t>
  </si>
  <si>
    <t>171151112</t>
  </si>
  <si>
    <t>Uložení sypanin do násypů strojně s rozprostřením sypaniny ve vrstvách a s hrubým urovnáním zhutněných z hornin nesoudržných kamenitých</t>
  </si>
  <si>
    <t>119735076</t>
  </si>
  <si>
    <t>https://podminky.urs.cz/item/CS_URS_2025_01/171151112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</si>
  <si>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</si>
  <si>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</si>
  <si>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</si>
  <si>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</si>
  <si>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469175666</t>
  </si>
  <si>
    <t>https://podminky.urs.cz/item/CS_URS_2025_01/171201221</t>
  </si>
  <si>
    <t>150,28*1,8 'Přepočtené koeficientem množství</t>
  </si>
  <si>
    <t>14</t>
  </si>
  <si>
    <t>1742511011</t>
  </si>
  <si>
    <t>Zásyp sypaninou z jakékoliv horniny strojně s uložením výkopku ve vrstvách bez zhutnění jam, šachet, rýh nebo kolem objektů v těchto vykopávkách</t>
  </si>
  <si>
    <t>-173388412</t>
  </si>
  <si>
    <t>https://podminky.urs.cz/item/CS_URS_2025_01/1742511011</t>
  </si>
  <si>
    <t>15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</si>
  <si>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</si>
  <si>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</si>
  <si>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718419092</t>
  </si>
  <si>
    <t>https://podminky.urs.cz/item/CS_URS_2025_01/175111101</t>
  </si>
  <si>
    <t>289*0,5*0,8</t>
  </si>
  <si>
    <t>16</t>
  </si>
  <si>
    <t>M</t>
  </si>
  <si>
    <t>583373312</t>
  </si>
  <si>
    <t>jemný štěrk frakce 32-63 mm</t>
  </si>
  <si>
    <t>-397284509</t>
  </si>
  <si>
    <t>115,6</t>
  </si>
  <si>
    <t>115,6*1,8 'Přepočtené koeficientem množství</t>
  </si>
  <si>
    <t>Vodorovné konstrukce</t>
  </si>
  <si>
    <t>17</t>
  </si>
  <si>
    <t>451573111</t>
  </si>
  <si>
    <t>Lože pod potrubí ze štěrkopísku do 63 mm</t>
  </si>
  <si>
    <t>1312384488</t>
  </si>
  <si>
    <t>https://podminky.urs.cz/item/CS_URS_2025_01/451573111</t>
  </si>
  <si>
    <t>289*0,15*0,8</t>
  </si>
  <si>
    <t>18</t>
  </si>
  <si>
    <t>452313141</t>
  </si>
  <si>
    <t>Podkladní a zajišťovací konstrukce z betonu prostého v otevřeném výkopu bez zvýšených nároků na prostředí bloky pro potrubí z betonu tř. C 16/20</t>
  </si>
  <si>
    <t>-977995890</t>
  </si>
  <si>
    <t>https://podminky.urs.cz/item/CS_URS_2025_01/452313141</t>
  </si>
  <si>
    <t>0,5*0,5*0,5*54</t>
  </si>
  <si>
    <t>19</t>
  </si>
  <si>
    <t>452353111</t>
  </si>
  <si>
    <t>Bednění podkladních a zajišťovacích konstrukcí v otevřeném výkopu bloků pro potrubí zřízení</t>
  </si>
  <si>
    <t>1864198960</t>
  </si>
  <si>
    <t>https://podminky.urs.cz/item/CS_URS_2025_01/452353111</t>
  </si>
  <si>
    <t>(0,5*0,5)*4*54</t>
  </si>
  <si>
    <t>20</t>
  </si>
  <si>
    <t>452353112</t>
  </si>
  <si>
    <t>Bednění podkladních a zajišťovacích konstrukcí v otevřeném výkopu bloků pro potrubí odstranění</t>
  </si>
  <si>
    <t>-1144185835</t>
  </si>
  <si>
    <t>https://podminky.urs.cz/item/CS_URS_2025_01/452353112</t>
  </si>
  <si>
    <t>Komunikace pozemní</t>
  </si>
  <si>
    <t>566901243</t>
  </si>
  <si>
    <t>Vyspravení podkladu po překopech inženýrských sítí plochy přes 15 m2 s rozprostřením a zhutněním kamenivem hrubým drceným tl. 200 mm</t>
  </si>
  <si>
    <t>605757843</t>
  </si>
  <si>
    <t>https://podminky.urs.cz/item/CS_URS_2025_01/566901243</t>
  </si>
  <si>
    <t>22</t>
  </si>
  <si>
    <t>572341112</t>
  </si>
  <si>
    <t>Vyspravení krytu komunikací po překopech inženýrských sítí plochy přes 15 m2 asfaltovým betonem ACO (AB), po zhutnění tl. přes 50 do 70 mm</t>
  </si>
  <si>
    <t>-395588701</t>
  </si>
  <si>
    <t>https://podminky.urs.cz/item/CS_URS_2025_01/572341112</t>
  </si>
  <si>
    <t>Trubní vedení</t>
  </si>
  <si>
    <t>23</t>
  </si>
  <si>
    <t>857241131</t>
  </si>
  <si>
    <t>Montáž litinových tvarovek na potrubí litinovém tlakovém jednoosých na potrubí z trub hrdlových v otevřeném výkopu, kanálu nebo v šachtě s integrovaným těsněním DN 80</t>
  </si>
  <si>
    <t>kus</t>
  </si>
  <si>
    <t>-1473685827</t>
  </si>
  <si>
    <t>https://podminky.urs.cz/item/CS_URS_2025_01/857241131</t>
  </si>
  <si>
    <t>24</t>
  </si>
  <si>
    <t>55253601</t>
  </si>
  <si>
    <t>přechod přírubový,práškový epoxid tl 250µm FFR-kus litinový DN 80/50</t>
  </si>
  <si>
    <t>-693597777</t>
  </si>
  <si>
    <t>25</t>
  </si>
  <si>
    <t>55259982</t>
  </si>
  <si>
    <t>koleno přírubové Q tvárná litina DN 80-90°</t>
  </si>
  <si>
    <t>266062594</t>
  </si>
  <si>
    <t>26</t>
  </si>
  <si>
    <t>857242122</t>
  </si>
  <si>
    <t>Montáž litinových tvarovek na potrubí litinovém tlakovém jednoosých na potrubí z trub přírubových v otevřeném výkopu, kanálu nebo v šachtě DN 80</t>
  </si>
  <si>
    <t>285911437</t>
  </si>
  <si>
    <t>https://podminky.urs.cz/item/CS_URS_2025_01/857242122</t>
  </si>
  <si>
    <t>27</t>
  </si>
  <si>
    <t>55254062</t>
  </si>
  <si>
    <t>koleno přírubové z tvárné litiny,práškový epoxid tl 250µm s hrdlem a patkou EN-kus DN 80</t>
  </si>
  <si>
    <t>324089026</t>
  </si>
  <si>
    <t>28</t>
  </si>
  <si>
    <t>552540621</t>
  </si>
  <si>
    <t>Spojka SYNOFLEX DN 80</t>
  </si>
  <si>
    <t>1225951955</t>
  </si>
  <si>
    <t>29</t>
  </si>
  <si>
    <t>857244122</t>
  </si>
  <si>
    <t>Montáž litinových tvarovek na potrubí litinovém tlakovém odbočných na potrubí z trub přírubových v otevřeném výkopu, kanálu nebo v šachtě DN 80</t>
  </si>
  <si>
    <t>132280698</t>
  </si>
  <si>
    <t>https://podminky.urs.cz/item/CS_URS_2025_01/857244122</t>
  </si>
  <si>
    <t>30</t>
  </si>
  <si>
    <t>55253510</t>
  </si>
  <si>
    <t>tvarovka přírubová litinová vodovodní s přírubovou odbočkou PN10/40 T-kus DN 80/80</t>
  </si>
  <si>
    <t>1746275398</t>
  </si>
  <si>
    <t>31</t>
  </si>
  <si>
    <t>871241141</t>
  </si>
  <si>
    <t>Montáž vodovodního potrubí z polyetylenu PE100 RC v otevřeném výkopu svařovaných na tupo SDR 11/PN16 d 90 x 8,2 mm</t>
  </si>
  <si>
    <t>-481002887</t>
  </si>
  <si>
    <t>https://podminky.urs.cz/item/CS_URS_2025_01/871241141</t>
  </si>
  <si>
    <t>32</t>
  </si>
  <si>
    <t>28613556</t>
  </si>
  <si>
    <t>potrubí vodovodní dvouvrstvé PE100 RC SDR11 90x8,2mm</t>
  </si>
  <si>
    <t>-47942687</t>
  </si>
  <si>
    <t>1280</t>
  </si>
  <si>
    <t>1280*1,015 'Přepočtené koeficientem množství</t>
  </si>
  <si>
    <t>33</t>
  </si>
  <si>
    <t>877241101</t>
  </si>
  <si>
    <t>Montáž tvarovek na vodovodním plastovém potrubí z polyetylenu PE 100 elektrotvarovek SDR 11/PN16 spojek, oblouků nebo redukcí d 90</t>
  </si>
  <si>
    <t>-360040009</t>
  </si>
  <si>
    <t>https://podminky.urs.cz/item/CS_URS_2025_01/877241101</t>
  </si>
  <si>
    <t>34</t>
  </si>
  <si>
    <t>28615974</t>
  </si>
  <si>
    <t>elektrospojka SDR11 PE 100 PN16 D 90mm</t>
  </si>
  <si>
    <t>1322941055</t>
  </si>
  <si>
    <t>35</t>
  </si>
  <si>
    <t>286159741</t>
  </si>
  <si>
    <t>tvarovka SDR11 PE 100 PN16 D 90mm - oblouk L 30 st.</t>
  </si>
  <si>
    <t>-1986610671</t>
  </si>
  <si>
    <t>36</t>
  </si>
  <si>
    <t>28615974123</t>
  </si>
  <si>
    <t>tvarovka SDR11 PE 100 PN16 D 90mm - oblouk L 22 st.</t>
  </si>
  <si>
    <t>-963486471</t>
  </si>
  <si>
    <t>37</t>
  </si>
  <si>
    <t>2861597412</t>
  </si>
  <si>
    <t>tvarovka SDR11 PE 100 PN16 D 90mm - oblouk L 15 st.</t>
  </si>
  <si>
    <t>-753354989</t>
  </si>
  <si>
    <t>38</t>
  </si>
  <si>
    <t>28615974125</t>
  </si>
  <si>
    <t>tvarovka SDR11 PE 100 PN16 D 90mm - oblouk L 11 st.</t>
  </si>
  <si>
    <t>1598807707</t>
  </si>
  <si>
    <t>39</t>
  </si>
  <si>
    <t>877241110</t>
  </si>
  <si>
    <t>Montáž tvarovek na vodovodním plastovém potrubí z polyetylenu PE 100 elektrotvarovek SDR 11/PN16 kolen 45° d 90</t>
  </si>
  <si>
    <t>-115182983</t>
  </si>
  <si>
    <t>https://podminky.urs.cz/item/CS_URS_2025_01/877241110</t>
  </si>
  <si>
    <t>40</t>
  </si>
  <si>
    <t>28614948</t>
  </si>
  <si>
    <t>elektrokoleno 45° PE 100 PN16 D 90mm</t>
  </si>
  <si>
    <t>-125318882</t>
  </si>
  <si>
    <t>41</t>
  </si>
  <si>
    <t>877241112</t>
  </si>
  <si>
    <t>Montáž tvarovek na vodovodním plastovém potrubí z polyetylenu PE 100 elektrotvarovek SDR 11/PN16 kolen 90° d 90</t>
  </si>
  <si>
    <t>-74886591</t>
  </si>
  <si>
    <t>https://podminky.urs.cz/item/CS_URS_2025_01/877241112</t>
  </si>
  <si>
    <t>28653060</t>
  </si>
  <si>
    <t>elektrokoleno 90° PE 100 D 90mm</t>
  </si>
  <si>
    <t>904710056</t>
  </si>
  <si>
    <t>43</t>
  </si>
  <si>
    <t>891241112</t>
  </si>
  <si>
    <t>Montáž vodovodních armatur na potrubí šoupátek nebo klapek uzavíracích v otevřeném výkopu nebo v šachtách s osazením zemní soupravy (bez poklopů) DN 80</t>
  </si>
  <si>
    <t>1507678651</t>
  </si>
  <si>
    <t>https://podminky.urs.cz/item/CS_URS_2025_01/891241112</t>
  </si>
  <si>
    <t>44</t>
  </si>
  <si>
    <t>42221116</t>
  </si>
  <si>
    <t>šoupátko s přírubami voda DN 80 PN16</t>
  </si>
  <si>
    <t>156154820</t>
  </si>
  <si>
    <t>45</t>
  </si>
  <si>
    <t>891247112</t>
  </si>
  <si>
    <t>Montáž vodovodních armatur na potrubí hydrantů podzemních (bez osazení poklopů) DN 80</t>
  </si>
  <si>
    <t>-991028260</t>
  </si>
  <si>
    <t>https://podminky.urs.cz/item/CS_URS_2025_01/891247112</t>
  </si>
  <si>
    <t>46</t>
  </si>
  <si>
    <t>42273593</t>
  </si>
  <si>
    <t>hydrant podzemní DN 80 PN 16 dvojitý uzávěr s koulí krycí v 1250mm</t>
  </si>
  <si>
    <t>1324656769</t>
  </si>
  <si>
    <t>47</t>
  </si>
  <si>
    <t>892241111</t>
  </si>
  <si>
    <t>Tlakové zkoušky vodou na potrubí DN do 80</t>
  </si>
  <si>
    <t>651891051</t>
  </si>
  <si>
    <t>https://podminky.urs.cz/item/CS_URS_2025_01/892241111</t>
  </si>
  <si>
    <t>48</t>
  </si>
  <si>
    <t>892273122</t>
  </si>
  <si>
    <t>Proplach a dezinfekce vodovodního potrubí DN od 80 do 125</t>
  </si>
  <si>
    <t>1908877278</t>
  </si>
  <si>
    <t>https://podminky.urs.cz/item/CS_URS_2025_01/892273122</t>
  </si>
  <si>
    <t>49</t>
  </si>
  <si>
    <t>892372111</t>
  </si>
  <si>
    <t>Tlakové zkoušky vodou zabezpečení konců potrubí při tlakových zkouškách DN do 300</t>
  </si>
  <si>
    <t>1893802758</t>
  </si>
  <si>
    <t>https://podminky.urs.cz/item/CS_URS_2025_01/892372111</t>
  </si>
  <si>
    <t>50</t>
  </si>
  <si>
    <t>899401112</t>
  </si>
  <si>
    <t>Osazení poklopů uličních s pevným rámem litinových šoupátkových</t>
  </si>
  <si>
    <t>1913719830</t>
  </si>
  <si>
    <t>https://podminky.urs.cz/item/CS_URS_2025_01/899401112</t>
  </si>
  <si>
    <t>51</t>
  </si>
  <si>
    <t>42291352</t>
  </si>
  <si>
    <t>poklop litinový šoupátkový pro zemní soupravy osazení do terénu a do vozovky</t>
  </si>
  <si>
    <t>-668042141</t>
  </si>
  <si>
    <t>52</t>
  </si>
  <si>
    <t>422913521</t>
  </si>
  <si>
    <t>Podkladní deska pod poklop litinový šoupátkový č.3481</t>
  </si>
  <si>
    <t>-821373720</t>
  </si>
  <si>
    <t>53</t>
  </si>
  <si>
    <t>42291067</t>
  </si>
  <si>
    <t>souprava zemní pro šoupátka DN 65-80mm Rd 1,25m</t>
  </si>
  <si>
    <t>842924689</t>
  </si>
  <si>
    <t>54</t>
  </si>
  <si>
    <t>42291034</t>
  </si>
  <si>
    <t>souprava zemní teleskopická pro E1 šoupatka DN 65-80mm Rd 1,3-1,8m</t>
  </si>
  <si>
    <t>883253622</t>
  </si>
  <si>
    <t>55</t>
  </si>
  <si>
    <t>899401113</t>
  </si>
  <si>
    <t>Osazení poklopů uličních s pevným rámem litinových hydrantových</t>
  </si>
  <si>
    <t>1826261004</t>
  </si>
  <si>
    <t>https://podminky.urs.cz/item/CS_URS_2025_01/899401113</t>
  </si>
  <si>
    <t>56</t>
  </si>
  <si>
    <t>42291452</t>
  </si>
  <si>
    <t>poklop litinový hydrantový DN 80</t>
  </si>
  <si>
    <t>1571187186</t>
  </si>
  <si>
    <t>57</t>
  </si>
  <si>
    <t>422914521</t>
  </si>
  <si>
    <t>Podkladní deska pod poklop litinový hydrantový DN 80 č.3482</t>
  </si>
  <si>
    <t>1596962177</t>
  </si>
  <si>
    <t>58</t>
  </si>
  <si>
    <t>4229145212</t>
  </si>
  <si>
    <t xml:space="preserve">Drenážní koš včetně obsypu </t>
  </si>
  <si>
    <t>-1553441700</t>
  </si>
  <si>
    <t>59</t>
  </si>
  <si>
    <t>825155899</t>
  </si>
  <si>
    <t>60</t>
  </si>
  <si>
    <t>42291452123</t>
  </si>
  <si>
    <t>Lemový nákružek+otočná příruba D 90 PE</t>
  </si>
  <si>
    <t>-2077070821</t>
  </si>
  <si>
    <t>61</t>
  </si>
  <si>
    <t>899721111</t>
  </si>
  <si>
    <t>Signalizační vodič na potrubí DN do 150 mm</t>
  </si>
  <si>
    <t>-1083558856</t>
  </si>
  <si>
    <t>https://podminky.urs.cz/item/CS_URS_2025_01/899721111</t>
  </si>
  <si>
    <t>62</t>
  </si>
  <si>
    <t>899722113</t>
  </si>
  <si>
    <t>Krytí potrubí z plastů výstražnou fólií z PVC šířky přes 25 do 34 cm</t>
  </si>
  <si>
    <t>-1276057531</t>
  </si>
  <si>
    <t>https://podminky.urs.cz/item/CS_URS_2025_01/899722113</t>
  </si>
  <si>
    <t>63</t>
  </si>
  <si>
    <t>899911203</t>
  </si>
  <si>
    <t>Kluzné objímky (pojízdná sedla) pro zasunutí potrubí do chráničky výšky 15 mm vnějšího průměru potrubí přes 80 do 98 mm</t>
  </si>
  <si>
    <t>-2112883329</t>
  </si>
  <si>
    <t>https://podminky.urs.cz/item/CS_URS_2025_01/899911203</t>
  </si>
  <si>
    <t>64</t>
  </si>
  <si>
    <t>899913133</t>
  </si>
  <si>
    <t>Koncové uzavírací manžety chrániček DN potrubí x DN chráničky DN 80 x 150</t>
  </si>
  <si>
    <t>-843297841</t>
  </si>
  <si>
    <t>https://podminky.urs.cz/item/CS_URS_2025_01/899913133</t>
  </si>
  <si>
    <t>Ostatní konstrukce a práce, bourání</t>
  </si>
  <si>
    <t>65</t>
  </si>
  <si>
    <t>919735122</t>
  </si>
  <si>
    <t>Řezání stávajícího betonového krytu nebo podkladu hloubky přes 50 do 100 mm</t>
  </si>
  <si>
    <t>-438039099</t>
  </si>
  <si>
    <t>https://podminky.urs.cz/item/CS_URS_2025_01/919735122</t>
  </si>
  <si>
    <t>99,2</t>
  </si>
  <si>
    <t>997</t>
  </si>
  <si>
    <t>Přesun sutě</t>
  </si>
  <si>
    <t>66</t>
  </si>
  <si>
    <t>997221561</t>
  </si>
  <si>
    <t>Vodorovná doprava suti bez naložení, ale se složením a s hrubým urovnáním z kusových materiálů, na vzdálenost do 1 km</t>
  </si>
  <si>
    <t>279273538</t>
  </si>
  <si>
    <t>https://podminky.urs.cz/item/CS_URS_2025_01/997221561</t>
  </si>
  <si>
    <t>67</t>
  </si>
  <si>
    <t>997221569</t>
  </si>
  <si>
    <t>Vodorovná doprava suti bez naložení, ale se složením a s hrubým urovnáním Příplatek k ceně za každý další započatý 1 km přes 1 km</t>
  </si>
  <si>
    <t>-1237962210</t>
  </si>
  <si>
    <t>https://podminky.urs.cz/item/CS_URS_2025_01/997221569</t>
  </si>
  <si>
    <t>139,977</t>
  </si>
  <si>
    <t>139,977*9 'Přepočtené koeficientem množství</t>
  </si>
  <si>
    <t>68</t>
  </si>
  <si>
    <t>997221645</t>
  </si>
  <si>
    <t>Poplatek za uložení stavebního odpadu na skládce (skládkovné) asfaltového bez obsahu dehtu zatříděného do Katalogu odpadů pod kódem 17 03 02</t>
  </si>
  <si>
    <t>-1204892586</t>
  </si>
  <si>
    <t>https://podminky.urs.cz/item/CS_URS_2025_01/997221645</t>
  </si>
  <si>
    <t>998</t>
  </si>
  <si>
    <t>Přesun hmot</t>
  </si>
  <si>
    <t>69</t>
  </si>
  <si>
    <t>998225111</t>
  </si>
  <si>
    <t>Přesun hmot pro komunikace s krytem z kameniva, monolitickým betonovým nebo živičným dopravní vzdálenost do 200 m jakékoliv délky objektu</t>
  </si>
  <si>
    <t>1191199019</t>
  </si>
  <si>
    <t>https://podminky.urs.cz/item/CS_URS_2025_01/998225111</t>
  </si>
  <si>
    <t>70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</si>
  <si>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</si>
  <si>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</si>
  <si>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-2092978445</t>
  </si>
  <si>
    <t>https://podminky.urs.cz/item/CS_URS_2025_01/998276101</t>
  </si>
  <si>
    <t>71</t>
  </si>
  <si>
    <t>998276124</t>
  </si>
  <si>
    <t>Přesun hmot pro trubní vedení hloubené z trub z plastických hmot nebo sklolaminátových Příplatek k cenám za zvětšený přesun přes vymezenou dopravní vzdálenost do 500 m</t>
  </si>
  <si>
    <t>-167625255</t>
  </si>
  <si>
    <t>https://podminky.urs.cz/item/CS_URS_2025_01/998276124</t>
  </si>
  <si>
    <t xml:space="preserve">SO 02 - Redukční šachta </t>
  </si>
  <si>
    <t>PSV - Práce a dodávky PSV</t>
  </si>
  <si>
    <t xml:space="preserve">    722 - Zdravotechnika - vnitřní vodovod</t>
  </si>
  <si>
    <t xml:space="preserve">    724 - Zdravotechnika - strojní vybavení</t>
  </si>
  <si>
    <t>852241122</t>
  </si>
  <si>
    <t>Montáž potrubí z trub litinových tlakových přírubových normálních délek v otevřeném výkopu, kanálu nebo v šachtě DN 80</t>
  </si>
  <si>
    <t>1872720462</t>
  </si>
  <si>
    <t>https://podminky.urs.cz/item/CS_URS_2024_02/852241122</t>
  </si>
  <si>
    <t>55253247</t>
  </si>
  <si>
    <t>tvarovka přírubová litinová vodovodní FF-kus PN10/16 DN 80 dl 1000mm</t>
  </si>
  <si>
    <t>847031231</t>
  </si>
  <si>
    <t>2*1,01 'Přepočtené koeficientem množství</t>
  </si>
  <si>
    <t>243394760</t>
  </si>
  <si>
    <t>55253217</t>
  </si>
  <si>
    <t>tvarovka přírubová litinová vodovodní FF-kus PN10/40 DN 50 dl 300mm</t>
  </si>
  <si>
    <t>1906170931</t>
  </si>
  <si>
    <t>857212122</t>
  </si>
  <si>
    <t>Montáž litinových tvarovek na potrubí litinovém tlakovém jednoosých na potrubí z trub přírubových v otevřeném výkopu, kanálu nebo v šachtě DN 50</t>
  </si>
  <si>
    <t>589520988</t>
  </si>
  <si>
    <t>https://podminky.urs.cz/item/CS_URS_2024_02/857212122</t>
  </si>
  <si>
    <t>552534871</t>
  </si>
  <si>
    <t xml:space="preserve">Montážní vložka  DN 50/PN16 ( např.Hawle č.9810)</t>
  </si>
  <si>
    <t>-1825744504</t>
  </si>
  <si>
    <t>1044292899</t>
  </si>
  <si>
    <t>https://podminky.urs.cz/item/CS_URS_2024_02/857242122</t>
  </si>
  <si>
    <t>55259811</t>
  </si>
  <si>
    <t>přechod přírubový (FFR) tvárná litina DN 80/50 dl 200mm</t>
  </si>
  <si>
    <t>1745708497</t>
  </si>
  <si>
    <t>891211222</t>
  </si>
  <si>
    <t>Montáž vodovodních armatur na potrubí šoupátek nebo klapek uzavíracích v šachtách s ručním kolečkem DN 50</t>
  </si>
  <si>
    <t>-1764170592</t>
  </si>
  <si>
    <t>https://podminky.urs.cz/item/CS_URS_2024_02/891211222</t>
  </si>
  <si>
    <t>42221301</t>
  </si>
  <si>
    <t>šoupátko pitná voda litina GGG 50 krátká stavební dl PN10/16 DN 50x150mm</t>
  </si>
  <si>
    <t>49261099</t>
  </si>
  <si>
    <t>891212312</t>
  </si>
  <si>
    <t>Montáž vodovodních armatur na potrubí vodoměrů v šachtě přírubových DN 50</t>
  </si>
  <si>
    <t>-1785258133</t>
  </si>
  <si>
    <t>https://podminky.urs.cz/item/CS_URS_2024_02/891212312</t>
  </si>
  <si>
    <t>38821715</t>
  </si>
  <si>
    <t>vodoměr šroubový přírubový na studenou vodu PN16 DN 50</t>
  </si>
  <si>
    <t>-414193737</t>
  </si>
  <si>
    <t>891213431</t>
  </si>
  <si>
    <t>Montáž vodovodních armatur na potrubí ventilů redukčních v objektech DN 50</t>
  </si>
  <si>
    <t>600075729</t>
  </si>
  <si>
    <t>https://podminky.urs.cz/item/CS_URS_2024_02/891213431</t>
  </si>
  <si>
    <t>42245320</t>
  </si>
  <si>
    <t>ventil redukční šedá litina s manometrem DN 50/PN16 (např. HAWIDO 1500)</t>
  </si>
  <si>
    <t>-1053736028</t>
  </si>
  <si>
    <t>1*1,02 'Přepočtené koeficientem množství</t>
  </si>
  <si>
    <t>891214121</t>
  </si>
  <si>
    <t>Montáž vodovodních armatur na potrubí kompenzátorů ucpávkových a gumových nebo montážních vložek DN 50</t>
  </si>
  <si>
    <t>99453404</t>
  </si>
  <si>
    <t>https://podminky.urs.cz/item/CS_URS_2024_02/891214121</t>
  </si>
  <si>
    <t>8912153211</t>
  </si>
  <si>
    <t>Montáž vodovodních armatur na potrubí - FILTRŮ DN 50</t>
  </si>
  <si>
    <t>1584650335</t>
  </si>
  <si>
    <t>https://podminky.urs.cz/item/CS_URS_2024_02/8912153211</t>
  </si>
  <si>
    <t>42265770</t>
  </si>
  <si>
    <t>filtr s vypouštěcí přírubou DN 50x230mm</t>
  </si>
  <si>
    <t>-1445758400</t>
  </si>
  <si>
    <t>891249111</t>
  </si>
  <si>
    <t>Montáž vodovodních armatur na potrubí navrtávacích pasů s ventilem Jt 1 MPa, na potrubí z trub litinových, ocelových nebo plastických hmot DN 80</t>
  </si>
  <si>
    <t>-223252504</t>
  </si>
  <si>
    <t>https://podminky.urs.cz/item/CS_URS_2024_02/891249111</t>
  </si>
  <si>
    <t>42271412</t>
  </si>
  <si>
    <t>pás navrtávací z tvárné litiny DN 80, pro litinové a ocelové potrubí, se závitovým výstupem 1",5/4",6/4",2"</t>
  </si>
  <si>
    <t>84138093</t>
  </si>
  <si>
    <t>893342111</t>
  </si>
  <si>
    <t>Šachty armaturní ze železového betonu se stropem z dílců, vnitřní půdorysné plochy přes 3,50 do 4,50 m2</t>
  </si>
  <si>
    <t>1455369030</t>
  </si>
  <si>
    <t>https://podminky.urs.cz/item/CS_URS_2024_02/893342111</t>
  </si>
  <si>
    <t>59341053</t>
  </si>
  <si>
    <t>deska stropní plná PZD 2090x340x70mm</t>
  </si>
  <si>
    <t>-738372128</t>
  </si>
  <si>
    <t>10*1,02 'Přepočtené koeficientem množství</t>
  </si>
  <si>
    <t>998273102</t>
  </si>
  <si>
    <t>Přesun hmot pro trubní vedení hloubené z trub litinových pro vodovody nebo kanalizace v otevřeném výkopu dopravní vzdálenost do 15 m</t>
  </si>
  <si>
    <t>840643138</t>
  </si>
  <si>
    <t>https://podminky.urs.cz/item/CS_URS_2024_02/998273102</t>
  </si>
  <si>
    <t>PSV</t>
  </si>
  <si>
    <t>Práce a dodávky PSV</t>
  </si>
  <si>
    <t>722</t>
  </si>
  <si>
    <t>Zdravotechnika - vnitřní vodovod</t>
  </si>
  <si>
    <t>722232045</t>
  </si>
  <si>
    <t>Armatury se dvěma závity kulové kohouty PN 42 do 185 °C přímé vnitřní závit G 1"</t>
  </si>
  <si>
    <t>-680501834</t>
  </si>
  <si>
    <t>https://podminky.urs.cz/item/CS_URS_2024_02/722232045</t>
  </si>
  <si>
    <t>998722101</t>
  </si>
  <si>
    <t>Přesun hmot pro vnitřní vodovod stanovený z hmotnosti přesunovaného materiálu vodorovná dopravní vzdálenost do 50 m základní v objektech výšky do 6 m</t>
  </si>
  <si>
    <t>-333324316</t>
  </si>
  <si>
    <t>https://podminky.urs.cz/item/CS_URS_2024_02/998722101</t>
  </si>
  <si>
    <t>724</t>
  </si>
  <si>
    <t>Zdravotechnika - strojní vybavení</t>
  </si>
  <si>
    <t>724231128</t>
  </si>
  <si>
    <t>Příslušenství domovních vodáren měřicí tlakoměr deformační</t>
  </si>
  <si>
    <t>soubor</t>
  </si>
  <si>
    <t>-2047322347</t>
  </si>
  <si>
    <t>https://podminky.urs.cz/item/CS_URS_2024_02/724231128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</si>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</sst>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344000" TargetMode="External" /><Relationship Id="rId2" Type="http://schemas.openxmlformats.org/officeDocument/2006/relationships/hyperlink" Target="https://podminky.urs.cz/item/CS_URS_2024_02/012444000" TargetMode="External" /><Relationship Id="rId3" Type="http://schemas.openxmlformats.org/officeDocument/2006/relationships/hyperlink" Target="https://podminky.urs.cz/item/CS_URS_2024_02/020001000" TargetMode="External" /><Relationship Id="rId4" Type="http://schemas.openxmlformats.org/officeDocument/2006/relationships/hyperlink" Target="https://podminky.urs.cz/item/CS_URS_2024_02/030001000" TargetMode="External" /><Relationship Id="rId5" Type="http://schemas.openxmlformats.org/officeDocument/2006/relationships/hyperlink" Target="https://podminky.urs.cz/item/CS_URS_2024_02/034303000" TargetMode="External" /><Relationship Id="rId6" Type="http://schemas.openxmlformats.org/officeDocument/2006/relationships/hyperlink" Target="https://podminky.urs.cz/item/CS_URS_2024_02/034503000" TargetMode="External" /><Relationship Id="rId7" Type="http://schemas.openxmlformats.org/officeDocument/2006/relationships/hyperlink" Target="https://podminky.urs.cz/item/CS_URS_2024_02/041414000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512" TargetMode="External" /><Relationship Id="rId2" Type="http://schemas.openxmlformats.org/officeDocument/2006/relationships/hyperlink" Target="https://podminky.urs.cz/item/CS_URS_2025_01/113107530" TargetMode="External" /><Relationship Id="rId3" Type="http://schemas.openxmlformats.org/officeDocument/2006/relationships/hyperlink" Target="https://podminky.urs.cz/item/CS_URS_2025_01/113107541" TargetMode="External" /><Relationship Id="rId4" Type="http://schemas.openxmlformats.org/officeDocument/2006/relationships/hyperlink" Target="https://podminky.urs.cz/item/CS_URS_2025_01/132351256" TargetMode="External" /><Relationship Id="rId5" Type="http://schemas.openxmlformats.org/officeDocument/2006/relationships/hyperlink" Target="https://podminky.urs.cz/item/CS_URS_2025_01/141721255" TargetMode="External" /><Relationship Id="rId6" Type="http://schemas.openxmlformats.org/officeDocument/2006/relationships/hyperlink" Target="https://podminky.urs.cz/item/CS_URS_2025_01/151101101" TargetMode="External" /><Relationship Id="rId7" Type="http://schemas.openxmlformats.org/officeDocument/2006/relationships/hyperlink" Target="https://podminky.urs.cz/item/CS_URS_2025_01/151101111" TargetMode="External" /><Relationship Id="rId8" Type="http://schemas.openxmlformats.org/officeDocument/2006/relationships/hyperlink" Target="https://podminky.urs.cz/item/CS_URS_2025_01/162751137" TargetMode="External" /><Relationship Id="rId9" Type="http://schemas.openxmlformats.org/officeDocument/2006/relationships/hyperlink" Target="https://podminky.urs.cz/item/CS_URS_2025_01/162751139" TargetMode="External" /><Relationship Id="rId10" Type="http://schemas.openxmlformats.org/officeDocument/2006/relationships/hyperlink" Target="https://podminky.urs.cz/item/CS_URS_2025_01/167151112" TargetMode="External" /><Relationship Id="rId11" Type="http://schemas.openxmlformats.org/officeDocument/2006/relationships/hyperlink" Target="https://podminky.urs.cz/item/CS_URS_2025_01/167151122" TargetMode="External" /><Relationship Id="rId12" Type="http://schemas.openxmlformats.org/officeDocument/2006/relationships/hyperlink" Target="https://podminky.urs.cz/item/CS_URS_2025_01/171151112" TargetMode="External" /><Relationship Id="rId13" Type="http://schemas.openxmlformats.org/officeDocument/2006/relationships/hyperlink" Target="https://podminky.urs.cz/item/CS_URS_2025_01/171201221" TargetMode="External" /><Relationship Id="rId14" Type="http://schemas.openxmlformats.org/officeDocument/2006/relationships/hyperlink" Target="https://podminky.urs.cz/item/CS_URS_2025_01/1742511011" TargetMode="External" /><Relationship Id="rId15" Type="http://schemas.openxmlformats.org/officeDocument/2006/relationships/hyperlink" Target="https://podminky.urs.cz/item/CS_URS_2025_01/175111101" TargetMode="External" /><Relationship Id="rId16" Type="http://schemas.openxmlformats.org/officeDocument/2006/relationships/hyperlink" Target="https://podminky.urs.cz/item/CS_URS_2025_01/451573111" TargetMode="External" /><Relationship Id="rId17" Type="http://schemas.openxmlformats.org/officeDocument/2006/relationships/hyperlink" Target="https://podminky.urs.cz/item/CS_URS_2025_01/452313141" TargetMode="External" /><Relationship Id="rId18" Type="http://schemas.openxmlformats.org/officeDocument/2006/relationships/hyperlink" Target="https://podminky.urs.cz/item/CS_URS_2025_01/452353111" TargetMode="External" /><Relationship Id="rId19" Type="http://schemas.openxmlformats.org/officeDocument/2006/relationships/hyperlink" Target="https://podminky.urs.cz/item/CS_URS_2025_01/452353112" TargetMode="External" /><Relationship Id="rId20" Type="http://schemas.openxmlformats.org/officeDocument/2006/relationships/hyperlink" Target="https://podminky.urs.cz/item/CS_URS_2025_01/566901243" TargetMode="External" /><Relationship Id="rId21" Type="http://schemas.openxmlformats.org/officeDocument/2006/relationships/hyperlink" Target="https://podminky.urs.cz/item/CS_URS_2025_01/572341112" TargetMode="External" /><Relationship Id="rId22" Type="http://schemas.openxmlformats.org/officeDocument/2006/relationships/hyperlink" Target="https://podminky.urs.cz/item/CS_URS_2025_01/857241131" TargetMode="External" /><Relationship Id="rId23" Type="http://schemas.openxmlformats.org/officeDocument/2006/relationships/hyperlink" Target="https://podminky.urs.cz/item/CS_URS_2025_01/857242122" TargetMode="External" /><Relationship Id="rId24" Type="http://schemas.openxmlformats.org/officeDocument/2006/relationships/hyperlink" Target="https://podminky.urs.cz/item/CS_URS_2025_01/857244122" TargetMode="External" /><Relationship Id="rId25" Type="http://schemas.openxmlformats.org/officeDocument/2006/relationships/hyperlink" Target="https://podminky.urs.cz/item/CS_URS_2025_01/871241141" TargetMode="External" /><Relationship Id="rId26" Type="http://schemas.openxmlformats.org/officeDocument/2006/relationships/hyperlink" Target="https://podminky.urs.cz/item/CS_URS_2025_01/877241101" TargetMode="External" /><Relationship Id="rId27" Type="http://schemas.openxmlformats.org/officeDocument/2006/relationships/hyperlink" Target="https://podminky.urs.cz/item/CS_URS_2025_01/877241110" TargetMode="External" /><Relationship Id="rId28" Type="http://schemas.openxmlformats.org/officeDocument/2006/relationships/hyperlink" Target="https://podminky.urs.cz/item/CS_URS_2025_01/877241112" TargetMode="External" /><Relationship Id="rId29" Type="http://schemas.openxmlformats.org/officeDocument/2006/relationships/hyperlink" Target="https://podminky.urs.cz/item/CS_URS_2025_01/891241112" TargetMode="External" /><Relationship Id="rId30" Type="http://schemas.openxmlformats.org/officeDocument/2006/relationships/hyperlink" Target="https://podminky.urs.cz/item/CS_URS_2025_01/891247112" TargetMode="External" /><Relationship Id="rId31" Type="http://schemas.openxmlformats.org/officeDocument/2006/relationships/hyperlink" Target="https://podminky.urs.cz/item/CS_URS_2025_01/892241111" TargetMode="External" /><Relationship Id="rId32" Type="http://schemas.openxmlformats.org/officeDocument/2006/relationships/hyperlink" Target="https://podminky.urs.cz/item/CS_URS_2025_01/892273122" TargetMode="External" /><Relationship Id="rId33" Type="http://schemas.openxmlformats.org/officeDocument/2006/relationships/hyperlink" Target="https://podminky.urs.cz/item/CS_URS_2025_01/892372111" TargetMode="External" /><Relationship Id="rId34" Type="http://schemas.openxmlformats.org/officeDocument/2006/relationships/hyperlink" Target="https://podminky.urs.cz/item/CS_URS_2025_01/899401112" TargetMode="External" /><Relationship Id="rId35" Type="http://schemas.openxmlformats.org/officeDocument/2006/relationships/hyperlink" Target="https://podminky.urs.cz/item/CS_URS_2025_01/899401113" TargetMode="External" /><Relationship Id="rId36" Type="http://schemas.openxmlformats.org/officeDocument/2006/relationships/hyperlink" Target="https://podminky.urs.cz/item/CS_URS_2025_01/877241101" TargetMode="External" /><Relationship Id="rId37" Type="http://schemas.openxmlformats.org/officeDocument/2006/relationships/hyperlink" Target="https://podminky.urs.cz/item/CS_URS_2025_01/899721111" TargetMode="External" /><Relationship Id="rId38" Type="http://schemas.openxmlformats.org/officeDocument/2006/relationships/hyperlink" Target="https://podminky.urs.cz/item/CS_URS_2025_01/899722113" TargetMode="External" /><Relationship Id="rId39" Type="http://schemas.openxmlformats.org/officeDocument/2006/relationships/hyperlink" Target="https://podminky.urs.cz/item/CS_URS_2025_01/899911203" TargetMode="External" /><Relationship Id="rId40" Type="http://schemas.openxmlformats.org/officeDocument/2006/relationships/hyperlink" Target="https://podminky.urs.cz/item/CS_URS_2025_01/899913133" TargetMode="External" /><Relationship Id="rId41" Type="http://schemas.openxmlformats.org/officeDocument/2006/relationships/hyperlink" Target="https://podminky.urs.cz/item/CS_URS_2025_01/919735122" TargetMode="External" /><Relationship Id="rId42" Type="http://schemas.openxmlformats.org/officeDocument/2006/relationships/hyperlink" Target="https://podminky.urs.cz/item/CS_URS_2025_01/997221561" TargetMode="External" /><Relationship Id="rId43" Type="http://schemas.openxmlformats.org/officeDocument/2006/relationships/hyperlink" Target="https://podminky.urs.cz/item/CS_URS_2025_01/997221569" TargetMode="External" /><Relationship Id="rId44" Type="http://schemas.openxmlformats.org/officeDocument/2006/relationships/hyperlink" Target="https://podminky.urs.cz/item/CS_URS_2025_01/997221645" TargetMode="External" /><Relationship Id="rId45" Type="http://schemas.openxmlformats.org/officeDocument/2006/relationships/hyperlink" Target="https://podminky.urs.cz/item/CS_URS_2025_01/998225111" TargetMode="External" /><Relationship Id="rId46" Type="http://schemas.openxmlformats.org/officeDocument/2006/relationships/hyperlink" Target="https://podminky.urs.cz/item/CS_URS_2025_01/998276101" TargetMode="External" /><Relationship Id="rId47" Type="http://schemas.openxmlformats.org/officeDocument/2006/relationships/hyperlink" Target="https://podminky.urs.cz/item/CS_URS_2025_01/998276124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852241122" TargetMode="External" /><Relationship Id="rId2" Type="http://schemas.openxmlformats.org/officeDocument/2006/relationships/hyperlink" Target="https://podminky.urs.cz/item/CS_URS_2024_02/852241122" TargetMode="External" /><Relationship Id="rId3" Type="http://schemas.openxmlformats.org/officeDocument/2006/relationships/hyperlink" Target="https://podminky.urs.cz/item/CS_URS_2024_02/857212122" TargetMode="External" /><Relationship Id="rId4" Type="http://schemas.openxmlformats.org/officeDocument/2006/relationships/hyperlink" Target="https://podminky.urs.cz/item/CS_URS_2024_02/857242122" TargetMode="External" /><Relationship Id="rId5" Type="http://schemas.openxmlformats.org/officeDocument/2006/relationships/hyperlink" Target="https://podminky.urs.cz/item/CS_URS_2024_02/891211222" TargetMode="External" /><Relationship Id="rId6" Type="http://schemas.openxmlformats.org/officeDocument/2006/relationships/hyperlink" Target="https://podminky.urs.cz/item/CS_URS_2024_02/891212312" TargetMode="External" /><Relationship Id="rId7" Type="http://schemas.openxmlformats.org/officeDocument/2006/relationships/hyperlink" Target="https://podminky.urs.cz/item/CS_URS_2024_02/891213431" TargetMode="External" /><Relationship Id="rId8" Type="http://schemas.openxmlformats.org/officeDocument/2006/relationships/hyperlink" Target="https://podminky.urs.cz/item/CS_URS_2024_02/891214121" TargetMode="External" /><Relationship Id="rId9" Type="http://schemas.openxmlformats.org/officeDocument/2006/relationships/hyperlink" Target="https://podminky.urs.cz/item/CS_URS_2024_02/8912153211" TargetMode="External" /><Relationship Id="rId10" Type="http://schemas.openxmlformats.org/officeDocument/2006/relationships/hyperlink" Target="https://podminky.urs.cz/item/CS_URS_2024_02/891249111" TargetMode="External" /><Relationship Id="rId11" Type="http://schemas.openxmlformats.org/officeDocument/2006/relationships/hyperlink" Target="https://podminky.urs.cz/item/CS_URS_2024_02/893342111" TargetMode="External" /><Relationship Id="rId12" Type="http://schemas.openxmlformats.org/officeDocument/2006/relationships/hyperlink" Target="https://podminky.urs.cz/item/CS_URS_2024_02/998273102" TargetMode="External" /><Relationship Id="rId13" Type="http://schemas.openxmlformats.org/officeDocument/2006/relationships/hyperlink" Target="https://podminky.urs.cz/item/CS_URS_2024_02/722232045" TargetMode="External" /><Relationship Id="rId14" Type="http://schemas.openxmlformats.org/officeDocument/2006/relationships/hyperlink" Target="https://podminky.urs.cz/item/CS_URS_2024_02/998722101" TargetMode="External" /><Relationship Id="rId15" Type="http://schemas.openxmlformats.org/officeDocument/2006/relationships/hyperlink" Target="https://podminky.urs.cz/item/CS_URS_2024_02/724231128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49</v>
      </c>
      <c r="E29" s="49"/>
      <c r="F29" s="33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TURE001/3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Prodloužení vodovodního řadu ul. U Hráze, k.ú. Dolní Těrlicko - POUŽITÍ BEZVÝKOPOVÉ TECHN.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Dolní Těrlicko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12. 8. 2024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Ing. Jan Tureček, Ph.D.</v>
      </c>
      <c r="AN49" s="66"/>
      <c r="AO49" s="66"/>
      <c r="AP49" s="66"/>
      <c r="AQ49" s="42"/>
      <c r="AR49" s="46"/>
      <c r="AS49" s="76" t="s">
        <v>59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 xml:space="preserve">Lenka Jerakasová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60</v>
      </c>
      <c r="D52" s="89"/>
      <c r="E52" s="89"/>
      <c r="F52" s="89"/>
      <c r="G52" s="89"/>
      <c r="H52" s="90"/>
      <c r="I52" s="91" t="s">
        <v>61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62</v>
      </c>
      <c r="AH52" s="89"/>
      <c r="AI52" s="89"/>
      <c r="AJ52" s="89"/>
      <c r="AK52" s="89"/>
      <c r="AL52" s="89"/>
      <c r="AM52" s="89"/>
      <c r="AN52" s="91" t="s">
        <v>63</v>
      </c>
      <c r="AO52" s="89"/>
      <c r="AP52" s="89"/>
      <c r="AQ52" s="93" t="s">
        <v>64</v>
      </c>
      <c r="AR52" s="46"/>
      <c r="AS52" s="94" t="s">
        <v>65</v>
      </c>
      <c r="AT52" s="95" t="s">
        <v>66</v>
      </c>
      <c r="AU52" s="95" t="s">
        <v>67</v>
      </c>
      <c r="AV52" s="95" t="s">
        <v>68</v>
      </c>
      <c r="AW52" s="95" t="s">
        <v>69</v>
      </c>
      <c r="AX52" s="95" t="s">
        <v>70</v>
      </c>
      <c r="AY52" s="95" t="s">
        <v>71</v>
      </c>
      <c r="AZ52" s="95" t="s">
        <v>72</v>
      </c>
      <c r="BA52" s="95" t="s">
        <v>73</v>
      </c>
      <c r="BB52" s="95" t="s">
        <v>74</v>
      </c>
      <c r="BC52" s="95" t="s">
        <v>75</v>
      </c>
      <c r="BD52" s="96" t="s">
        <v>76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78</v>
      </c>
      <c r="BT54" s="111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37.5" customHeight="1">
      <c r="A55" s="112" t="s">
        <v>82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'TURE001-3 - Prodloužení v...'!J28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'TURE001-3 - Prodloužení v...'!P78</f>
        <v>0</v>
      </c>
      <c r="AV55" s="121">
        <f>'TURE001-3 - Prodloužení v...'!J31</f>
        <v>0</v>
      </c>
      <c r="AW55" s="121">
        <f>'TURE001-3 - Prodloužení v...'!J32</f>
        <v>0</v>
      </c>
      <c r="AX55" s="121">
        <f>'TURE001-3 - Prodloužení v...'!J33</f>
        <v>0</v>
      </c>
      <c r="AY55" s="121">
        <f>'TURE001-3 - Prodloužení v...'!J34</f>
        <v>0</v>
      </c>
      <c r="AZ55" s="121">
        <f>'TURE001-3 - Prodloužení v...'!F31</f>
        <v>0</v>
      </c>
      <c r="BA55" s="121">
        <f>'TURE001-3 - Prodloužení v...'!F32</f>
        <v>0</v>
      </c>
      <c r="BB55" s="121">
        <f>'TURE001-3 - Prodloužení v...'!F33</f>
        <v>0</v>
      </c>
      <c r="BC55" s="121">
        <f>'TURE001-3 - Prodloužení v...'!F34</f>
        <v>0</v>
      </c>
      <c r="BD55" s="123">
        <f>'TURE001-3 - Prodloužení v...'!F35</f>
        <v>0</v>
      </c>
      <c r="BE55" s="7"/>
      <c r="BT55" s="124" t="s">
        <v>84</v>
      </c>
      <c r="BU55" s="124" t="s">
        <v>85</v>
      </c>
      <c r="BV55" s="124" t="s">
        <v>80</v>
      </c>
      <c r="BW55" s="124" t="s">
        <v>5</v>
      </c>
      <c r="BX55" s="124" t="s">
        <v>81</v>
      </c>
      <c r="CL55" s="124" t="s">
        <v>19</v>
      </c>
    </row>
    <row r="56" s="7" customFormat="1" ht="24.75" customHeight="1">
      <c r="A56" s="112" t="s">
        <v>82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01 - Podzemní vodovodn...'!J30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'SO 01 - Podzemní vodovodn...'!P87</f>
        <v>0</v>
      </c>
      <c r="AV56" s="121">
        <f>'SO 01 - Podzemní vodovodn...'!J33</f>
        <v>0</v>
      </c>
      <c r="AW56" s="121">
        <f>'SO 01 - Podzemní vodovodn...'!J34</f>
        <v>0</v>
      </c>
      <c r="AX56" s="121">
        <f>'SO 01 - Podzemní vodovodn...'!J35</f>
        <v>0</v>
      </c>
      <c r="AY56" s="121">
        <f>'SO 01 - Podzemní vodovodn...'!J36</f>
        <v>0</v>
      </c>
      <c r="AZ56" s="121">
        <f>'SO 01 - Podzemní vodovodn...'!F33</f>
        <v>0</v>
      </c>
      <c r="BA56" s="121">
        <f>'SO 01 - Podzemní vodovodn...'!F34</f>
        <v>0</v>
      </c>
      <c r="BB56" s="121">
        <f>'SO 01 - Podzemní vodovodn...'!F35</f>
        <v>0</v>
      </c>
      <c r="BC56" s="121">
        <f>'SO 01 - Podzemní vodovodn...'!F36</f>
        <v>0</v>
      </c>
      <c r="BD56" s="123">
        <f>'SO 01 - Podzemní vodovodn...'!F37</f>
        <v>0</v>
      </c>
      <c r="BE56" s="7"/>
      <c r="BT56" s="124" t="s">
        <v>84</v>
      </c>
      <c r="BV56" s="124" t="s">
        <v>80</v>
      </c>
      <c r="BW56" s="124" t="s">
        <v>88</v>
      </c>
      <c r="BX56" s="124" t="s">
        <v>5</v>
      </c>
      <c r="CL56" s="124" t="s">
        <v>19</v>
      </c>
      <c r="CM56" s="124" t="s">
        <v>21</v>
      </c>
    </row>
    <row r="57" s="7" customFormat="1" ht="16.5" customHeight="1">
      <c r="A57" s="112" t="s">
        <v>82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02 - Redukční šachta 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5">
        <v>0</v>
      </c>
      <c r="AT57" s="126">
        <f>ROUND(SUM(AV57:AW57),2)</f>
        <v>0</v>
      </c>
      <c r="AU57" s="127">
        <f>'SO 02 - Redukční šachta '!P85</f>
        <v>0</v>
      </c>
      <c r="AV57" s="126">
        <f>'SO 02 - Redukční šachta '!J33</f>
        <v>0</v>
      </c>
      <c r="AW57" s="126">
        <f>'SO 02 - Redukční šachta '!J34</f>
        <v>0</v>
      </c>
      <c r="AX57" s="126">
        <f>'SO 02 - Redukční šachta '!J35</f>
        <v>0</v>
      </c>
      <c r="AY57" s="126">
        <f>'SO 02 - Redukční šachta '!J36</f>
        <v>0</v>
      </c>
      <c r="AZ57" s="126">
        <f>'SO 02 - Redukční šachta '!F33</f>
        <v>0</v>
      </c>
      <c r="BA57" s="126">
        <f>'SO 02 - Redukční šachta '!F34</f>
        <v>0</v>
      </c>
      <c r="BB57" s="126">
        <f>'SO 02 - Redukční šachta '!F35</f>
        <v>0</v>
      </c>
      <c r="BC57" s="126">
        <f>'SO 02 - Redukční šachta '!F36</f>
        <v>0</v>
      </c>
      <c r="BD57" s="128">
        <f>'SO 02 - Redukční šachta '!F37</f>
        <v>0</v>
      </c>
      <c r="BE57" s="7"/>
      <c r="BT57" s="124" t="s">
        <v>84</v>
      </c>
      <c r="BV57" s="124" t="s">
        <v>80</v>
      </c>
      <c r="BW57" s="124" t="s">
        <v>91</v>
      </c>
      <c r="BX57" s="124" t="s">
        <v>5</v>
      </c>
      <c r="CL57" s="124" t="s">
        <v>32</v>
      </c>
      <c r="CM57" s="124" t="s">
        <v>21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u11gJUgmxmA6LjOo2VwZmKFACwSrAhv78XplJTaaF1n3Hmm/aQ9R/1SH0iKZDynA/sP/WreZgNX4P7n+AvY6Zg==" hashValue="SVvuP/lcc8vqCzkakfWS9pZi7dBxhfWQbers17liIseYx6MGfEY5u6Zy56sjamM5Ej7qGKChfrLzgDx9N+3I1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TURE001-3 - Prodloužení v...'!C2" display="/"/>
    <hyperlink ref="A56" location="'SO 01 - Podzemní vodovodn...'!C2" display="/"/>
    <hyperlink ref="A57" location="'SO 02 - Redukční šachta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21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40"/>
      <c r="B6" s="46"/>
      <c r="C6" s="40"/>
      <c r="D6" s="133" t="s">
        <v>16</v>
      </c>
      <c r="E6" s="40"/>
      <c r="F6" s="40"/>
      <c r="G6" s="40"/>
      <c r="H6" s="40"/>
      <c r="I6" s="40"/>
      <c r="J6" s="40"/>
      <c r="K6" s="40"/>
      <c r="L6" s="134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30" customHeight="1">
      <c r="A7" s="40"/>
      <c r="B7" s="46"/>
      <c r="C7" s="40"/>
      <c r="D7" s="40"/>
      <c r="E7" s="135" t="s">
        <v>17</v>
      </c>
      <c r="F7" s="40"/>
      <c r="G7" s="40"/>
      <c r="H7" s="40"/>
      <c r="I7" s="40"/>
      <c r="J7" s="40"/>
      <c r="K7" s="40"/>
      <c r="L7" s="134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3" t="s">
        <v>18</v>
      </c>
      <c r="E9" s="40"/>
      <c r="F9" s="136" t="s">
        <v>19</v>
      </c>
      <c r="G9" s="40"/>
      <c r="H9" s="40"/>
      <c r="I9" s="133" t="s">
        <v>20</v>
      </c>
      <c r="J9" s="136" t="s">
        <v>21</v>
      </c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3" t="s">
        <v>22</v>
      </c>
      <c r="E10" s="40"/>
      <c r="F10" s="136" t="s">
        <v>23</v>
      </c>
      <c r="G10" s="40"/>
      <c r="H10" s="40"/>
      <c r="I10" s="133" t="s">
        <v>24</v>
      </c>
      <c r="J10" s="137" t="str">
        <f>'Rekapitulace stavby'!AN8</f>
        <v>12. 8. 2024</v>
      </c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21.84" customHeight="1">
      <c r="A11" s="40"/>
      <c r="B11" s="46"/>
      <c r="C11" s="40"/>
      <c r="D11" s="138" t="s">
        <v>26</v>
      </c>
      <c r="E11" s="40"/>
      <c r="F11" s="139" t="s">
        <v>27</v>
      </c>
      <c r="G11" s="40"/>
      <c r="H11" s="40"/>
      <c r="I11" s="138" t="s">
        <v>28</v>
      </c>
      <c r="J11" s="139" t="s">
        <v>29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30</v>
      </c>
      <c r="E12" s="40"/>
      <c r="F12" s="40"/>
      <c r="G12" s="40"/>
      <c r="H12" s="40"/>
      <c r="I12" s="133" t="s">
        <v>31</v>
      </c>
      <c r="J12" s="136" t="str">
        <f>IF('Rekapitulace stavby'!AN10="","",'Rekapitulace stavby'!AN10)</f>
        <v/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6" t="str">
        <f>IF('Rekapitulace stavby'!E11="","",'Rekapitulace stavby'!E11)</f>
        <v xml:space="preserve"> </v>
      </c>
      <c r="F13" s="40"/>
      <c r="G13" s="40"/>
      <c r="H13" s="40"/>
      <c r="I13" s="133" t="s">
        <v>34</v>
      </c>
      <c r="J13" s="136" t="str">
        <f>IF('Rekapitulace stavby'!AN11="","",'Rekapitulace stavby'!AN11)</f>
        <v/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3" t="s">
        <v>35</v>
      </c>
      <c r="E15" s="40"/>
      <c r="F15" s="40"/>
      <c r="G15" s="40"/>
      <c r="H15" s="40"/>
      <c r="I15" s="133" t="s">
        <v>31</v>
      </c>
      <c r="J15" s="34" t="str">
        <f>'Rekapitulace stavby'!AN13</f>
        <v>Vyplň údaj</v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4" t="str">
        <f>'Rekapitulace stavby'!E14</f>
        <v>Vyplň údaj</v>
      </c>
      <c r="F16" s="136"/>
      <c r="G16" s="136"/>
      <c r="H16" s="136"/>
      <c r="I16" s="133" t="s">
        <v>34</v>
      </c>
      <c r="J16" s="34" t="str">
        <f>'Rekapitulace stavby'!AN14</f>
        <v>Vyplň údaj</v>
      </c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3" t="s">
        <v>37</v>
      </c>
      <c r="E18" s="40"/>
      <c r="F18" s="40"/>
      <c r="G18" s="40"/>
      <c r="H18" s="40"/>
      <c r="I18" s="133" t="s">
        <v>31</v>
      </c>
      <c r="J18" s="136" t="s">
        <v>32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6" t="s">
        <v>38</v>
      </c>
      <c r="F19" s="40"/>
      <c r="G19" s="40"/>
      <c r="H19" s="40"/>
      <c r="I19" s="133" t="s">
        <v>34</v>
      </c>
      <c r="J19" s="136" t="s">
        <v>32</v>
      </c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3" t="s">
        <v>40</v>
      </c>
      <c r="E21" s="40"/>
      <c r="F21" s="40"/>
      <c r="G21" s="40"/>
      <c r="H21" s="40"/>
      <c r="I21" s="133" t="s">
        <v>31</v>
      </c>
      <c r="J21" s="136" t="s">
        <v>41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6" t="s">
        <v>42</v>
      </c>
      <c r="F22" s="40"/>
      <c r="G22" s="40"/>
      <c r="H22" s="40"/>
      <c r="I22" s="133" t="s">
        <v>34</v>
      </c>
      <c r="J22" s="136" t="s">
        <v>32</v>
      </c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3" t="s">
        <v>43</v>
      </c>
      <c r="E24" s="40"/>
      <c r="F24" s="40"/>
      <c r="G24" s="40"/>
      <c r="H24" s="40"/>
      <c r="I24" s="40"/>
      <c r="J24" s="40"/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40"/>
      <c r="B25" s="141"/>
      <c r="C25" s="140"/>
      <c r="D25" s="140"/>
      <c r="E25" s="142" t="s">
        <v>44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4"/>
      <c r="E27" s="144"/>
      <c r="F27" s="144"/>
      <c r="G27" s="144"/>
      <c r="H27" s="144"/>
      <c r="I27" s="144"/>
      <c r="J27" s="144"/>
      <c r="K27" s="144"/>
      <c r="L27" s="134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5" t="s">
        <v>45</v>
      </c>
      <c r="E28" s="40"/>
      <c r="F28" s="40"/>
      <c r="G28" s="40"/>
      <c r="H28" s="40"/>
      <c r="I28" s="40"/>
      <c r="J28" s="146">
        <f>ROUND(J78, 2)</f>
        <v>0</v>
      </c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7" t="s">
        <v>47</v>
      </c>
      <c r="G30" s="40"/>
      <c r="H30" s="40"/>
      <c r="I30" s="147" t="s">
        <v>46</v>
      </c>
      <c r="J30" s="147" t="s">
        <v>48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8" t="s">
        <v>49</v>
      </c>
      <c r="E31" s="133" t="s">
        <v>50</v>
      </c>
      <c r="F31" s="149">
        <f>ROUND((SUM(BE78:BE97)),  2)</f>
        <v>0</v>
      </c>
      <c r="G31" s="40"/>
      <c r="H31" s="40"/>
      <c r="I31" s="150">
        <v>0.20999999999999999</v>
      </c>
      <c r="J31" s="149">
        <f>ROUND(((SUM(BE78:BE97))*I31),  2)</f>
        <v>0</v>
      </c>
      <c r="K31" s="40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3" t="s">
        <v>51</v>
      </c>
      <c r="F32" s="149">
        <f>ROUND((SUM(BF78:BF97)),  2)</f>
        <v>0</v>
      </c>
      <c r="G32" s="40"/>
      <c r="H32" s="40"/>
      <c r="I32" s="150">
        <v>0.12</v>
      </c>
      <c r="J32" s="149">
        <f>ROUND(((SUM(BF78:BF97))*I32),  2)</f>
        <v>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3" t="s">
        <v>52</v>
      </c>
      <c r="F33" s="149">
        <f>ROUND((SUM(BG78:BG97)),  2)</f>
        <v>0</v>
      </c>
      <c r="G33" s="40"/>
      <c r="H33" s="40"/>
      <c r="I33" s="150">
        <v>0.20999999999999999</v>
      </c>
      <c r="J33" s="149">
        <f>0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3" t="s">
        <v>53</v>
      </c>
      <c r="F34" s="149">
        <f>ROUND((SUM(BH78:BH97)),  2)</f>
        <v>0</v>
      </c>
      <c r="G34" s="40"/>
      <c r="H34" s="40"/>
      <c r="I34" s="150">
        <v>0.12</v>
      </c>
      <c r="J34" s="149">
        <f>0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54</v>
      </c>
      <c r="F35" s="149">
        <f>ROUND((SUM(BI78:BI97)),  2)</f>
        <v>0</v>
      </c>
      <c r="G35" s="40"/>
      <c r="H35" s="40"/>
      <c r="I35" s="150">
        <v>0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51"/>
      <c r="D37" s="152" t="s">
        <v>55</v>
      </c>
      <c r="E37" s="153"/>
      <c r="F37" s="153"/>
      <c r="G37" s="154" t="s">
        <v>56</v>
      </c>
      <c r="H37" s="155" t="s">
        <v>57</v>
      </c>
      <c r="I37" s="153"/>
      <c r="J37" s="156">
        <f>SUM(J28:J35)</f>
        <v>0</v>
      </c>
      <c r="K37" s="157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8"/>
      <c r="C38" s="159"/>
      <c r="D38" s="159"/>
      <c r="E38" s="159"/>
      <c r="F38" s="159"/>
      <c r="G38" s="159"/>
      <c r="H38" s="159"/>
      <c r="I38" s="159"/>
      <c r="J38" s="159"/>
      <c r="K38" s="159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4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4" t="s">
        <v>93</v>
      </c>
      <c r="D43" s="42"/>
      <c r="E43" s="42"/>
      <c r="F43" s="42"/>
      <c r="G43" s="42"/>
      <c r="H43" s="42"/>
      <c r="I43" s="42"/>
      <c r="J43" s="42"/>
      <c r="K43" s="42"/>
      <c r="L43" s="134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3" t="s">
        <v>16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30" customHeight="1">
      <c r="A46" s="40"/>
      <c r="B46" s="41"/>
      <c r="C46" s="42"/>
      <c r="D46" s="42"/>
      <c r="E46" s="71" t="str">
        <f>E7</f>
        <v>Prodloužení vodovodního řadu ul. U Hráze, k.ú. Dolní Těrlicko - POUŽITÍ BEZVÝKOPOVÉ TECHN.</v>
      </c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3" t="s">
        <v>22</v>
      </c>
      <c r="D48" s="42"/>
      <c r="E48" s="42"/>
      <c r="F48" s="28" t="str">
        <f>F10</f>
        <v xml:space="preserve">Dolní Těrlicko </v>
      </c>
      <c r="G48" s="42"/>
      <c r="H48" s="42"/>
      <c r="I48" s="33" t="s">
        <v>24</v>
      </c>
      <c r="J48" s="74" t="str">
        <f>IF(J10="","",J10)</f>
        <v>12. 8. 2024</v>
      </c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5.65" customHeight="1">
      <c r="A50" s="40"/>
      <c r="B50" s="41"/>
      <c r="C50" s="33" t="s">
        <v>30</v>
      </c>
      <c r="D50" s="42"/>
      <c r="E50" s="42"/>
      <c r="F50" s="28" t="str">
        <f>E13</f>
        <v xml:space="preserve"> </v>
      </c>
      <c r="G50" s="42"/>
      <c r="H50" s="42"/>
      <c r="I50" s="33" t="s">
        <v>37</v>
      </c>
      <c r="J50" s="38" t="str">
        <f>E19</f>
        <v>Ing. Jan Tureček, Ph.D.</v>
      </c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3" t="s">
        <v>35</v>
      </c>
      <c r="D51" s="42"/>
      <c r="E51" s="42"/>
      <c r="F51" s="28" t="str">
        <f>IF(E16="","",E16)</f>
        <v>Vyplň údaj</v>
      </c>
      <c r="G51" s="42"/>
      <c r="H51" s="42"/>
      <c r="I51" s="33" t="s">
        <v>40</v>
      </c>
      <c r="J51" s="38" t="str">
        <f>E22</f>
        <v xml:space="preserve">Lenka Jerakasová </v>
      </c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62" t="s">
        <v>94</v>
      </c>
      <c r="D53" s="163"/>
      <c r="E53" s="163"/>
      <c r="F53" s="163"/>
      <c r="G53" s="163"/>
      <c r="H53" s="163"/>
      <c r="I53" s="163"/>
      <c r="J53" s="164" t="s">
        <v>95</v>
      </c>
      <c r="K53" s="163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5" t="s">
        <v>77</v>
      </c>
      <c r="D55" s="42"/>
      <c r="E55" s="42"/>
      <c r="F55" s="42"/>
      <c r="G55" s="42"/>
      <c r="H55" s="42"/>
      <c r="I55" s="42"/>
      <c r="J55" s="104">
        <f>J78</f>
        <v>0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8" t="s">
        <v>96</v>
      </c>
    </row>
    <row r="56" s="9" customFormat="1" ht="24.96" customHeight="1">
      <c r="A56" s="9"/>
      <c r="B56" s="166"/>
      <c r="C56" s="167"/>
      <c r="D56" s="168" t="s">
        <v>97</v>
      </c>
      <c r="E56" s="169"/>
      <c r="F56" s="169"/>
      <c r="G56" s="169"/>
      <c r="H56" s="169"/>
      <c r="I56" s="169"/>
      <c r="J56" s="170">
        <f>J79</f>
        <v>0</v>
      </c>
      <c r="K56" s="167"/>
      <c r="L56" s="17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2"/>
      <c r="C57" s="173"/>
      <c r="D57" s="174" t="s">
        <v>98</v>
      </c>
      <c r="E57" s="175"/>
      <c r="F57" s="175"/>
      <c r="G57" s="175"/>
      <c r="H57" s="175"/>
      <c r="I57" s="175"/>
      <c r="J57" s="176">
        <f>J80</f>
        <v>0</v>
      </c>
      <c r="K57" s="173"/>
      <c r="L57" s="17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2"/>
      <c r="C58" s="173"/>
      <c r="D58" s="174" t="s">
        <v>99</v>
      </c>
      <c r="E58" s="175"/>
      <c r="F58" s="175"/>
      <c r="G58" s="175"/>
      <c r="H58" s="175"/>
      <c r="I58" s="175"/>
      <c r="J58" s="176">
        <f>J85</f>
        <v>0</v>
      </c>
      <c r="K58" s="173"/>
      <c r="L58" s="17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2"/>
      <c r="C59" s="173"/>
      <c r="D59" s="174" t="s">
        <v>100</v>
      </c>
      <c r="E59" s="175"/>
      <c r="F59" s="175"/>
      <c r="G59" s="175"/>
      <c r="H59" s="175"/>
      <c r="I59" s="175"/>
      <c r="J59" s="176">
        <f>J88</f>
        <v>0</v>
      </c>
      <c r="K59" s="173"/>
      <c r="L59" s="17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2"/>
      <c r="C60" s="173"/>
      <c r="D60" s="174" t="s">
        <v>101</v>
      </c>
      <c r="E60" s="175"/>
      <c r="F60" s="175"/>
      <c r="G60" s="175"/>
      <c r="H60" s="175"/>
      <c r="I60" s="175"/>
      <c r="J60" s="176">
        <f>J95</f>
        <v>0</v>
      </c>
      <c r="K60" s="173"/>
      <c r="L60" s="177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4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4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4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102</v>
      </c>
      <c r="D67" s="42"/>
      <c r="E67" s="42"/>
      <c r="F67" s="42"/>
      <c r="G67" s="42"/>
      <c r="H67" s="42"/>
      <c r="I67" s="42"/>
      <c r="J67" s="42"/>
      <c r="K67" s="42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30" customHeight="1">
      <c r="A70" s="40"/>
      <c r="B70" s="41"/>
      <c r="C70" s="42"/>
      <c r="D70" s="42"/>
      <c r="E70" s="71" t="str">
        <f>E7</f>
        <v>Prodloužení vodovodního řadu ul. U Hráze, k.ú. Dolní Těrlicko - POUŽITÍ BEZVÝKOPOVÉ TECHN.</v>
      </c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22</v>
      </c>
      <c r="D72" s="42"/>
      <c r="E72" s="42"/>
      <c r="F72" s="28" t="str">
        <f>F10</f>
        <v xml:space="preserve">Dolní Těrlicko </v>
      </c>
      <c r="G72" s="42"/>
      <c r="H72" s="42"/>
      <c r="I72" s="33" t="s">
        <v>24</v>
      </c>
      <c r="J72" s="74" t="str">
        <f>IF(J10="","",J10)</f>
        <v>12. 8. 2024</v>
      </c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5.65" customHeight="1">
      <c r="A74" s="40"/>
      <c r="B74" s="41"/>
      <c r="C74" s="33" t="s">
        <v>30</v>
      </c>
      <c r="D74" s="42"/>
      <c r="E74" s="42"/>
      <c r="F74" s="28" t="str">
        <f>E13</f>
        <v xml:space="preserve"> </v>
      </c>
      <c r="G74" s="42"/>
      <c r="H74" s="42"/>
      <c r="I74" s="33" t="s">
        <v>37</v>
      </c>
      <c r="J74" s="38" t="str">
        <f>E19</f>
        <v>Ing. Jan Tureček, Ph.D.</v>
      </c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3" t="s">
        <v>35</v>
      </c>
      <c r="D75" s="42"/>
      <c r="E75" s="42"/>
      <c r="F75" s="28" t="str">
        <f>IF(E16="","",E16)</f>
        <v>Vyplň údaj</v>
      </c>
      <c r="G75" s="42"/>
      <c r="H75" s="42"/>
      <c r="I75" s="33" t="s">
        <v>40</v>
      </c>
      <c r="J75" s="38" t="str">
        <f>E22</f>
        <v xml:space="preserve">Lenka Jerakasová </v>
      </c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0.32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1" customFormat="1" ht="29.28" customHeight="1">
      <c r="A77" s="178"/>
      <c r="B77" s="179"/>
      <c r="C77" s="180" t="s">
        <v>103</v>
      </c>
      <c r="D77" s="181" t="s">
        <v>64</v>
      </c>
      <c r="E77" s="181" t="s">
        <v>60</v>
      </c>
      <c r="F77" s="181" t="s">
        <v>61</v>
      </c>
      <c r="G77" s="181" t="s">
        <v>104</v>
      </c>
      <c r="H77" s="181" t="s">
        <v>105</v>
      </c>
      <c r="I77" s="181" t="s">
        <v>106</v>
      </c>
      <c r="J77" s="181" t="s">
        <v>95</v>
      </c>
      <c r="K77" s="182" t="s">
        <v>107</v>
      </c>
      <c r="L77" s="183"/>
      <c r="M77" s="94" t="s">
        <v>32</v>
      </c>
      <c r="N77" s="95" t="s">
        <v>49</v>
      </c>
      <c r="O77" s="95" t="s">
        <v>108</v>
      </c>
      <c r="P77" s="95" t="s">
        <v>109</v>
      </c>
      <c r="Q77" s="95" t="s">
        <v>110</v>
      </c>
      <c r="R77" s="95" t="s">
        <v>111</v>
      </c>
      <c r="S77" s="95" t="s">
        <v>112</v>
      </c>
      <c r="T77" s="96" t="s">
        <v>113</v>
      </c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78" s="2" customFormat="1" ht="22.8" customHeight="1">
      <c r="A78" s="40"/>
      <c r="B78" s="41"/>
      <c r="C78" s="101" t="s">
        <v>114</v>
      </c>
      <c r="D78" s="42"/>
      <c r="E78" s="42"/>
      <c r="F78" s="42"/>
      <c r="G78" s="42"/>
      <c r="H78" s="42"/>
      <c r="I78" s="42"/>
      <c r="J78" s="184">
        <f>BK78</f>
        <v>0</v>
      </c>
      <c r="K78" s="42"/>
      <c r="L78" s="46"/>
      <c r="M78" s="97"/>
      <c r="N78" s="185"/>
      <c r="O78" s="98"/>
      <c r="P78" s="186">
        <f>P79</f>
        <v>0</v>
      </c>
      <c r="Q78" s="98"/>
      <c r="R78" s="186">
        <f>R79</f>
        <v>0</v>
      </c>
      <c r="S78" s="98"/>
      <c r="T78" s="187">
        <f>T79</f>
        <v>0</v>
      </c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T78" s="18" t="s">
        <v>78</v>
      </c>
      <c r="AU78" s="18" t="s">
        <v>96</v>
      </c>
      <c r="BK78" s="188">
        <f>BK79</f>
        <v>0</v>
      </c>
    </row>
    <row r="79" s="12" customFormat="1" ht="25.92" customHeight="1">
      <c r="A79" s="12"/>
      <c r="B79" s="189"/>
      <c r="C79" s="190"/>
      <c r="D79" s="191" t="s">
        <v>78</v>
      </c>
      <c r="E79" s="192" t="s">
        <v>115</v>
      </c>
      <c r="F79" s="192" t="s">
        <v>116</v>
      </c>
      <c r="G79" s="190"/>
      <c r="H79" s="190"/>
      <c r="I79" s="193"/>
      <c r="J79" s="194">
        <f>BK79</f>
        <v>0</v>
      </c>
      <c r="K79" s="190"/>
      <c r="L79" s="195"/>
      <c r="M79" s="196"/>
      <c r="N79" s="197"/>
      <c r="O79" s="197"/>
      <c r="P79" s="198">
        <f>P80+P85+P88+P95</f>
        <v>0</v>
      </c>
      <c r="Q79" s="197"/>
      <c r="R79" s="198">
        <f>R80+R85+R88+R95</f>
        <v>0</v>
      </c>
      <c r="S79" s="197"/>
      <c r="T79" s="199">
        <f>T80+T85+T88+T95</f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200" t="s">
        <v>117</v>
      </c>
      <c r="AT79" s="201" t="s">
        <v>78</v>
      </c>
      <c r="AU79" s="201" t="s">
        <v>79</v>
      </c>
      <c r="AY79" s="200" t="s">
        <v>118</v>
      </c>
      <c r="BK79" s="202">
        <f>BK80+BK85+BK88+BK95</f>
        <v>0</v>
      </c>
    </row>
    <row r="80" s="12" customFormat="1" ht="22.8" customHeight="1">
      <c r="A80" s="12"/>
      <c r="B80" s="189"/>
      <c r="C80" s="190"/>
      <c r="D80" s="191" t="s">
        <v>78</v>
      </c>
      <c r="E80" s="203" t="s">
        <v>119</v>
      </c>
      <c r="F80" s="203" t="s">
        <v>120</v>
      </c>
      <c r="G80" s="190"/>
      <c r="H80" s="190"/>
      <c r="I80" s="193"/>
      <c r="J80" s="204">
        <f>BK80</f>
        <v>0</v>
      </c>
      <c r="K80" s="190"/>
      <c r="L80" s="195"/>
      <c r="M80" s="196"/>
      <c r="N80" s="197"/>
      <c r="O80" s="197"/>
      <c r="P80" s="198">
        <f>SUM(P81:P84)</f>
        <v>0</v>
      </c>
      <c r="Q80" s="197"/>
      <c r="R80" s="198">
        <f>SUM(R81:R84)</f>
        <v>0</v>
      </c>
      <c r="S80" s="197"/>
      <c r="T80" s="199">
        <f>SUM(T81:T84)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200" t="s">
        <v>117</v>
      </c>
      <c r="AT80" s="201" t="s">
        <v>78</v>
      </c>
      <c r="AU80" s="201" t="s">
        <v>84</v>
      </c>
      <c r="AY80" s="200" t="s">
        <v>118</v>
      </c>
      <c r="BK80" s="202">
        <f>SUM(BK81:BK84)</f>
        <v>0</v>
      </c>
    </row>
    <row r="81" s="2" customFormat="1" ht="24.15" customHeight="1">
      <c r="A81" s="40"/>
      <c r="B81" s="41"/>
      <c r="C81" s="205" t="s">
        <v>121</v>
      </c>
      <c r="D81" s="205" t="s">
        <v>122</v>
      </c>
      <c r="E81" s="206" t="s">
        <v>123</v>
      </c>
      <c r="F81" s="207" t="s">
        <v>124</v>
      </c>
      <c r="G81" s="208" t="s">
        <v>125</v>
      </c>
      <c r="H81" s="209">
        <v>1</v>
      </c>
      <c r="I81" s="210"/>
      <c r="J81" s="211">
        <f>ROUND(I81*H81,2)</f>
        <v>0</v>
      </c>
      <c r="K81" s="207" t="s">
        <v>126</v>
      </c>
      <c r="L81" s="46"/>
      <c r="M81" s="212" t="s">
        <v>32</v>
      </c>
      <c r="N81" s="213" t="s">
        <v>50</v>
      </c>
      <c r="O81" s="86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16" t="s">
        <v>127</v>
      </c>
      <c r="AT81" s="216" t="s">
        <v>122</v>
      </c>
      <c r="AU81" s="216" t="s">
        <v>21</v>
      </c>
      <c r="AY81" s="18" t="s">
        <v>118</v>
      </c>
      <c r="BE81" s="217">
        <f>IF(N81="základní",J81,0)</f>
        <v>0</v>
      </c>
      <c r="BF81" s="217">
        <f>IF(N81="snížená",J81,0)</f>
        <v>0</v>
      </c>
      <c r="BG81" s="217">
        <f>IF(N81="zákl. přenesená",J81,0)</f>
        <v>0</v>
      </c>
      <c r="BH81" s="217">
        <f>IF(N81="sníž. přenesená",J81,0)</f>
        <v>0</v>
      </c>
      <c r="BI81" s="217">
        <f>IF(N81="nulová",J81,0)</f>
        <v>0</v>
      </c>
      <c r="BJ81" s="18" t="s">
        <v>84</v>
      </c>
      <c r="BK81" s="217">
        <f>ROUND(I81*H81,2)</f>
        <v>0</v>
      </c>
      <c r="BL81" s="18" t="s">
        <v>127</v>
      </c>
      <c r="BM81" s="216" t="s">
        <v>128</v>
      </c>
    </row>
    <row r="82" s="2" customFormat="1">
      <c r="A82" s="40"/>
      <c r="B82" s="41"/>
      <c r="C82" s="42"/>
      <c r="D82" s="218" t="s">
        <v>129</v>
      </c>
      <c r="E82" s="42"/>
      <c r="F82" s="219" t="s">
        <v>130</v>
      </c>
      <c r="G82" s="42"/>
      <c r="H82" s="42"/>
      <c r="I82" s="220"/>
      <c r="J82" s="42"/>
      <c r="K82" s="42"/>
      <c r="L82" s="46"/>
      <c r="M82" s="221"/>
      <c r="N82" s="222"/>
      <c r="O82" s="86"/>
      <c r="P82" s="86"/>
      <c r="Q82" s="86"/>
      <c r="R82" s="86"/>
      <c r="S82" s="86"/>
      <c r="T82" s="87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8" t="s">
        <v>129</v>
      </c>
      <c r="AU82" s="18" t="s">
        <v>21</v>
      </c>
    </row>
    <row r="83" s="2" customFormat="1" ht="24.15" customHeight="1">
      <c r="A83" s="40"/>
      <c r="B83" s="41"/>
      <c r="C83" s="205" t="s">
        <v>131</v>
      </c>
      <c r="D83" s="205" t="s">
        <v>122</v>
      </c>
      <c r="E83" s="206" t="s">
        <v>132</v>
      </c>
      <c r="F83" s="207" t="s">
        <v>133</v>
      </c>
      <c r="G83" s="208" t="s">
        <v>125</v>
      </c>
      <c r="H83" s="209">
        <v>1</v>
      </c>
      <c r="I83" s="210"/>
      <c r="J83" s="211">
        <f>ROUND(I83*H83,2)</f>
        <v>0</v>
      </c>
      <c r="K83" s="207" t="s">
        <v>126</v>
      </c>
      <c r="L83" s="46"/>
      <c r="M83" s="212" t="s">
        <v>32</v>
      </c>
      <c r="N83" s="213" t="s">
        <v>50</v>
      </c>
      <c r="O83" s="86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6" t="s">
        <v>127</v>
      </c>
      <c r="AT83" s="216" t="s">
        <v>122</v>
      </c>
      <c r="AU83" s="216" t="s">
        <v>21</v>
      </c>
      <c r="AY83" s="18" t="s">
        <v>118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84</v>
      </c>
      <c r="BK83" s="217">
        <f>ROUND(I83*H83,2)</f>
        <v>0</v>
      </c>
      <c r="BL83" s="18" t="s">
        <v>127</v>
      </c>
      <c r="BM83" s="216" t="s">
        <v>134</v>
      </c>
    </row>
    <row r="84" s="2" customFormat="1">
      <c r="A84" s="40"/>
      <c r="B84" s="41"/>
      <c r="C84" s="42"/>
      <c r="D84" s="218" t="s">
        <v>129</v>
      </c>
      <c r="E84" s="42"/>
      <c r="F84" s="219" t="s">
        <v>135</v>
      </c>
      <c r="G84" s="42"/>
      <c r="H84" s="42"/>
      <c r="I84" s="220"/>
      <c r="J84" s="42"/>
      <c r="K84" s="42"/>
      <c r="L84" s="46"/>
      <c r="M84" s="221"/>
      <c r="N84" s="222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129</v>
      </c>
      <c r="AU84" s="18" t="s">
        <v>21</v>
      </c>
    </row>
    <row r="85" s="12" customFormat="1" ht="22.8" customHeight="1">
      <c r="A85" s="12"/>
      <c r="B85" s="189"/>
      <c r="C85" s="190"/>
      <c r="D85" s="191" t="s">
        <v>78</v>
      </c>
      <c r="E85" s="203" t="s">
        <v>136</v>
      </c>
      <c r="F85" s="203" t="s">
        <v>137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SUM(P86:P87)</f>
        <v>0</v>
      </c>
      <c r="Q85" s="197"/>
      <c r="R85" s="198">
        <f>SUM(R86:R87)</f>
        <v>0</v>
      </c>
      <c r="S85" s="197"/>
      <c r="T85" s="199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117</v>
      </c>
      <c r="AT85" s="201" t="s">
        <v>78</v>
      </c>
      <c r="AU85" s="201" t="s">
        <v>84</v>
      </c>
      <c r="AY85" s="200" t="s">
        <v>118</v>
      </c>
      <c r="BK85" s="202">
        <f>SUM(BK86:BK87)</f>
        <v>0</v>
      </c>
    </row>
    <row r="86" s="2" customFormat="1" ht="24.15" customHeight="1">
      <c r="A86" s="40"/>
      <c r="B86" s="41"/>
      <c r="C86" s="205" t="s">
        <v>84</v>
      </c>
      <c r="D86" s="205" t="s">
        <v>122</v>
      </c>
      <c r="E86" s="206" t="s">
        <v>138</v>
      </c>
      <c r="F86" s="207" t="s">
        <v>137</v>
      </c>
      <c r="G86" s="208" t="s">
        <v>125</v>
      </c>
      <c r="H86" s="209">
        <v>1</v>
      </c>
      <c r="I86" s="210"/>
      <c r="J86" s="211">
        <f>ROUND(I86*H86,2)</f>
        <v>0</v>
      </c>
      <c r="K86" s="207" t="s">
        <v>126</v>
      </c>
      <c r="L86" s="46"/>
      <c r="M86" s="212" t="s">
        <v>32</v>
      </c>
      <c r="N86" s="213" t="s">
        <v>50</v>
      </c>
      <c r="O86" s="86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6" t="s">
        <v>127</v>
      </c>
      <c r="AT86" s="216" t="s">
        <v>122</v>
      </c>
      <c r="AU86" s="216" t="s">
        <v>21</v>
      </c>
      <c r="AY86" s="18" t="s">
        <v>118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84</v>
      </c>
      <c r="BK86" s="217">
        <f>ROUND(I86*H86,2)</f>
        <v>0</v>
      </c>
      <c r="BL86" s="18" t="s">
        <v>127</v>
      </c>
      <c r="BM86" s="216" t="s">
        <v>139</v>
      </c>
    </row>
    <row r="87" s="2" customFormat="1">
      <c r="A87" s="40"/>
      <c r="B87" s="41"/>
      <c r="C87" s="42"/>
      <c r="D87" s="218" t="s">
        <v>129</v>
      </c>
      <c r="E87" s="42"/>
      <c r="F87" s="219" t="s">
        <v>140</v>
      </c>
      <c r="G87" s="42"/>
      <c r="H87" s="42"/>
      <c r="I87" s="220"/>
      <c r="J87" s="42"/>
      <c r="K87" s="42"/>
      <c r="L87" s="46"/>
      <c r="M87" s="221"/>
      <c r="N87" s="222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129</v>
      </c>
      <c r="AU87" s="18" t="s">
        <v>21</v>
      </c>
    </row>
    <row r="88" s="12" customFormat="1" ht="22.8" customHeight="1">
      <c r="A88" s="12"/>
      <c r="B88" s="189"/>
      <c r="C88" s="190"/>
      <c r="D88" s="191" t="s">
        <v>78</v>
      </c>
      <c r="E88" s="203" t="s">
        <v>141</v>
      </c>
      <c r="F88" s="203" t="s">
        <v>142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SUM(P89:P94)</f>
        <v>0</v>
      </c>
      <c r="Q88" s="197"/>
      <c r="R88" s="198">
        <f>SUM(R89:R94)</f>
        <v>0</v>
      </c>
      <c r="S88" s="197"/>
      <c r="T88" s="199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117</v>
      </c>
      <c r="AT88" s="201" t="s">
        <v>78</v>
      </c>
      <c r="AU88" s="201" t="s">
        <v>84</v>
      </c>
      <c r="AY88" s="200" t="s">
        <v>118</v>
      </c>
      <c r="BK88" s="202">
        <f>SUM(BK89:BK94)</f>
        <v>0</v>
      </c>
    </row>
    <row r="89" s="2" customFormat="1" ht="24.15" customHeight="1">
      <c r="A89" s="40"/>
      <c r="B89" s="41"/>
      <c r="C89" s="205" t="s">
        <v>21</v>
      </c>
      <c r="D89" s="205" t="s">
        <v>122</v>
      </c>
      <c r="E89" s="206" t="s">
        <v>143</v>
      </c>
      <c r="F89" s="207" t="s">
        <v>142</v>
      </c>
      <c r="G89" s="208" t="s">
        <v>125</v>
      </c>
      <c r="H89" s="209">
        <v>1</v>
      </c>
      <c r="I89" s="210"/>
      <c r="J89" s="211">
        <f>ROUND(I89*H89,2)</f>
        <v>0</v>
      </c>
      <c r="K89" s="207" t="s">
        <v>126</v>
      </c>
      <c r="L89" s="46"/>
      <c r="M89" s="212" t="s">
        <v>32</v>
      </c>
      <c r="N89" s="213" t="s">
        <v>50</v>
      </c>
      <c r="O89" s="86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127</v>
      </c>
      <c r="AT89" s="216" t="s">
        <v>122</v>
      </c>
      <c r="AU89" s="216" t="s">
        <v>21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84</v>
      </c>
      <c r="BK89" s="217">
        <f>ROUND(I89*H89,2)</f>
        <v>0</v>
      </c>
      <c r="BL89" s="18" t="s">
        <v>127</v>
      </c>
      <c r="BM89" s="216" t="s">
        <v>144</v>
      </c>
    </row>
    <row r="90" s="2" customFormat="1">
      <c r="A90" s="40"/>
      <c r="B90" s="41"/>
      <c r="C90" s="42"/>
      <c r="D90" s="218" t="s">
        <v>129</v>
      </c>
      <c r="E90" s="42"/>
      <c r="F90" s="219" t="s">
        <v>145</v>
      </c>
      <c r="G90" s="42"/>
      <c r="H90" s="42"/>
      <c r="I90" s="220"/>
      <c r="J90" s="42"/>
      <c r="K90" s="42"/>
      <c r="L90" s="46"/>
      <c r="M90" s="221"/>
      <c r="N90" s="22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129</v>
      </c>
      <c r="AU90" s="18" t="s">
        <v>21</v>
      </c>
    </row>
    <row r="91" s="2" customFormat="1" ht="24.15" customHeight="1">
      <c r="A91" s="40"/>
      <c r="B91" s="41"/>
      <c r="C91" s="205" t="s">
        <v>117</v>
      </c>
      <c r="D91" s="205" t="s">
        <v>122</v>
      </c>
      <c r="E91" s="206" t="s">
        <v>146</v>
      </c>
      <c r="F91" s="207" t="s">
        <v>147</v>
      </c>
      <c r="G91" s="208" t="s">
        <v>125</v>
      </c>
      <c r="H91" s="209">
        <v>1</v>
      </c>
      <c r="I91" s="210"/>
      <c r="J91" s="211">
        <f>ROUND(I91*H91,2)</f>
        <v>0</v>
      </c>
      <c r="K91" s="207" t="s">
        <v>126</v>
      </c>
      <c r="L91" s="46"/>
      <c r="M91" s="212" t="s">
        <v>32</v>
      </c>
      <c r="N91" s="213" t="s">
        <v>50</v>
      </c>
      <c r="O91" s="86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6" t="s">
        <v>127</v>
      </c>
      <c r="AT91" s="216" t="s">
        <v>122</v>
      </c>
      <c r="AU91" s="216" t="s">
        <v>21</v>
      </c>
      <c r="AY91" s="18" t="s">
        <v>118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84</v>
      </c>
      <c r="BK91" s="217">
        <f>ROUND(I91*H91,2)</f>
        <v>0</v>
      </c>
      <c r="BL91" s="18" t="s">
        <v>127</v>
      </c>
      <c r="BM91" s="216" t="s">
        <v>148</v>
      </c>
    </row>
    <row r="92" s="2" customFormat="1">
      <c r="A92" s="40"/>
      <c r="B92" s="41"/>
      <c r="C92" s="42"/>
      <c r="D92" s="218" t="s">
        <v>129</v>
      </c>
      <c r="E92" s="42"/>
      <c r="F92" s="219" t="s">
        <v>149</v>
      </c>
      <c r="G92" s="42"/>
      <c r="H92" s="42"/>
      <c r="I92" s="220"/>
      <c r="J92" s="42"/>
      <c r="K92" s="42"/>
      <c r="L92" s="46"/>
      <c r="M92" s="221"/>
      <c r="N92" s="22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129</v>
      </c>
      <c r="AU92" s="18" t="s">
        <v>21</v>
      </c>
    </row>
    <row r="93" s="2" customFormat="1" ht="24.15" customHeight="1">
      <c r="A93" s="40"/>
      <c r="B93" s="41"/>
      <c r="C93" s="205" t="s">
        <v>150</v>
      </c>
      <c r="D93" s="205" t="s">
        <v>122</v>
      </c>
      <c r="E93" s="206" t="s">
        <v>151</v>
      </c>
      <c r="F93" s="207" t="s">
        <v>152</v>
      </c>
      <c r="G93" s="208" t="s">
        <v>125</v>
      </c>
      <c r="H93" s="209">
        <v>1</v>
      </c>
      <c r="I93" s="210"/>
      <c r="J93" s="211">
        <f>ROUND(I93*H93,2)</f>
        <v>0</v>
      </c>
      <c r="K93" s="207" t="s">
        <v>126</v>
      </c>
      <c r="L93" s="46"/>
      <c r="M93" s="212" t="s">
        <v>32</v>
      </c>
      <c r="N93" s="213" t="s">
        <v>50</v>
      </c>
      <c r="O93" s="86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6" t="s">
        <v>127</v>
      </c>
      <c r="AT93" s="216" t="s">
        <v>122</v>
      </c>
      <c r="AU93" s="216" t="s">
        <v>21</v>
      </c>
      <c r="AY93" s="18" t="s">
        <v>118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84</v>
      </c>
      <c r="BK93" s="217">
        <f>ROUND(I93*H93,2)</f>
        <v>0</v>
      </c>
      <c r="BL93" s="18" t="s">
        <v>127</v>
      </c>
      <c r="BM93" s="216" t="s">
        <v>153</v>
      </c>
    </row>
    <row r="94" s="2" customFormat="1">
      <c r="A94" s="40"/>
      <c r="B94" s="41"/>
      <c r="C94" s="42"/>
      <c r="D94" s="218" t="s">
        <v>129</v>
      </c>
      <c r="E94" s="42"/>
      <c r="F94" s="219" t="s">
        <v>154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129</v>
      </c>
      <c r="AU94" s="18" t="s">
        <v>21</v>
      </c>
    </row>
    <row r="95" s="12" customFormat="1" ht="22.8" customHeight="1">
      <c r="A95" s="12"/>
      <c r="B95" s="189"/>
      <c r="C95" s="190"/>
      <c r="D95" s="191" t="s">
        <v>78</v>
      </c>
      <c r="E95" s="203" t="s">
        <v>155</v>
      </c>
      <c r="F95" s="203" t="s">
        <v>156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117</v>
      </c>
      <c r="AT95" s="201" t="s">
        <v>78</v>
      </c>
      <c r="AU95" s="201" t="s">
        <v>84</v>
      </c>
      <c r="AY95" s="200" t="s">
        <v>118</v>
      </c>
      <c r="BK95" s="202">
        <f>SUM(BK96:BK97)</f>
        <v>0</v>
      </c>
    </row>
    <row r="96" s="2" customFormat="1" ht="24.15" customHeight="1">
      <c r="A96" s="40"/>
      <c r="B96" s="41"/>
      <c r="C96" s="205" t="s">
        <v>157</v>
      </c>
      <c r="D96" s="205" t="s">
        <v>122</v>
      </c>
      <c r="E96" s="206" t="s">
        <v>158</v>
      </c>
      <c r="F96" s="207" t="s">
        <v>159</v>
      </c>
      <c r="G96" s="208" t="s">
        <v>125</v>
      </c>
      <c r="H96" s="209">
        <v>1</v>
      </c>
      <c r="I96" s="210"/>
      <c r="J96" s="211">
        <f>ROUND(I96*H96,2)</f>
        <v>0</v>
      </c>
      <c r="K96" s="207" t="s">
        <v>126</v>
      </c>
      <c r="L96" s="46"/>
      <c r="M96" s="212" t="s">
        <v>32</v>
      </c>
      <c r="N96" s="213" t="s">
        <v>50</v>
      </c>
      <c r="O96" s="86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127</v>
      </c>
      <c r="AT96" s="216" t="s">
        <v>122</v>
      </c>
      <c r="AU96" s="216" t="s">
        <v>21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84</v>
      </c>
      <c r="BK96" s="217">
        <f>ROUND(I96*H96,2)</f>
        <v>0</v>
      </c>
      <c r="BL96" s="18" t="s">
        <v>127</v>
      </c>
      <c r="BM96" s="216" t="s">
        <v>160</v>
      </c>
    </row>
    <row r="97" s="2" customFormat="1">
      <c r="A97" s="40"/>
      <c r="B97" s="41"/>
      <c r="C97" s="42"/>
      <c r="D97" s="218" t="s">
        <v>129</v>
      </c>
      <c r="E97" s="42"/>
      <c r="F97" s="219" t="s">
        <v>161</v>
      </c>
      <c r="G97" s="42"/>
      <c r="H97" s="42"/>
      <c r="I97" s="220"/>
      <c r="J97" s="42"/>
      <c r="K97" s="42"/>
      <c r="L97" s="46"/>
      <c r="M97" s="223"/>
      <c r="N97" s="224"/>
      <c r="O97" s="225"/>
      <c r="P97" s="225"/>
      <c r="Q97" s="225"/>
      <c r="R97" s="225"/>
      <c r="S97" s="225"/>
      <c r="T97" s="226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129</v>
      </c>
      <c r="AU97" s="18" t="s">
        <v>21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qDEWEo8omAy/les+zEGegazSlkA1jUGLEMCgwON3T7sVDAfAbBhITb0I/c+Yt4CLhTAtoRIY/E9Z6+PEocQbZg==" hashValue="oKS7rj/DREvcsG5lSXy1L28XOD+lqGBlnF3iBW0l4i1fmY/sJeBSsV/h2AHEn6BKdw+mW0zA43GovfrzsYR2HQ==" algorithmName="SHA-512" password="CC35"/>
  <autoFilter ref="C77:K97"/>
  <mergeCells count="6">
    <mergeCell ref="E7:H7"/>
    <mergeCell ref="E16:H16"/>
    <mergeCell ref="E25:H25"/>
    <mergeCell ref="E46:H46"/>
    <mergeCell ref="E70:H70"/>
    <mergeCell ref="L2:V2"/>
  </mergeCells>
  <hyperlinks>
    <hyperlink ref="F82" r:id="rId1" display="https://podminky.urs.cz/item/CS_URS_2024_02/012344000"/>
    <hyperlink ref="F84" r:id="rId2" display="https://podminky.urs.cz/item/CS_URS_2024_02/012444000"/>
    <hyperlink ref="F87" r:id="rId3" display="https://podminky.urs.cz/item/CS_URS_2024_02/020001000"/>
    <hyperlink ref="F90" r:id="rId4" display="https://podminky.urs.cz/item/CS_URS_2024_02/030001000"/>
    <hyperlink ref="F92" r:id="rId5" display="https://podminky.urs.cz/item/CS_URS_2024_02/034303000"/>
    <hyperlink ref="F94" r:id="rId6" display="https://podminky.urs.cz/item/CS_URS_2024_02/034503000"/>
    <hyperlink ref="F97" r:id="rId7" display="https://podminky.urs.cz/item/CS_URS_2024_02/04141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21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7" t="str">
        <f>'Rekapitulace stavby'!K6</f>
        <v>Prodloužení vodovodního řadu ul. U Hráze, k.ú. Dolní Těrlicko - POUŽITÍ BEZVÝKOPOVÉ TECHN.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162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163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21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12. 8. 2024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38" t="s">
        <v>26</v>
      </c>
      <c r="E13" s="40"/>
      <c r="F13" s="139" t="s">
        <v>27</v>
      </c>
      <c r="G13" s="40"/>
      <c r="H13" s="40"/>
      <c r="I13" s="138" t="s">
        <v>28</v>
      </c>
      <c r="J13" s="139" t="s">
        <v>29</v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">
        <v>32</v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164</v>
      </c>
      <c r="F21" s="40"/>
      <c r="G21" s="40"/>
      <c r="H21" s="40"/>
      <c r="I21" s="133" t="s">
        <v>34</v>
      </c>
      <c r="J21" s="136" t="s">
        <v>32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32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42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ROUND(J87,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ROUND((SUM(BE87:BE242)),  2)</f>
        <v>0</v>
      </c>
      <c r="G33" s="40"/>
      <c r="H33" s="40"/>
      <c r="I33" s="150">
        <v>0.20999999999999999</v>
      </c>
      <c r="J33" s="149">
        <f>ROUND(((SUM(BE87:BE242))*I33),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ROUND((SUM(BF87:BF242)),  2)</f>
        <v>0</v>
      </c>
      <c r="G34" s="40"/>
      <c r="H34" s="40"/>
      <c r="I34" s="150">
        <v>0.12</v>
      </c>
      <c r="J34" s="149">
        <f>ROUND(((SUM(BF87:BF242))*I34),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ROUND((SUM(BG87:BG242)),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ROUND((SUM(BH87:BH242)),  2)</f>
        <v>0</v>
      </c>
      <c r="G36" s="40"/>
      <c r="H36" s="40"/>
      <c r="I36" s="150">
        <v>0.12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ROUND((SUM(BI87:BI242)),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93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8" t="str">
        <f>E7</f>
        <v>Prodloužení vodovodního řadu ul. U Hráze, k.ú. Dolní Těrlicko - POUŽITÍ BEZVÝKOPOVÉ TECHN.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162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Podzemní vodovodní řad D90(DN 80), PE 100 RC, SDR 11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Dolní Těrlicko </v>
      </c>
      <c r="G52" s="42"/>
      <c r="H52" s="42"/>
      <c r="I52" s="33" t="s">
        <v>24</v>
      </c>
      <c r="J52" s="74" t="str">
        <f>IF(J12="","",J12)</f>
        <v>12. 8. 2024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Ing. Drahomír Tureček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Lenka Jerakasová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96</v>
      </c>
    </row>
    <row r="60" s="9" customFormat="1" ht="24.96" customHeight="1">
      <c r="A60" s="9"/>
      <c r="B60" s="166"/>
      <c r="C60" s="167"/>
      <c r="D60" s="168" t="s">
        <v>165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166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167</v>
      </c>
      <c r="E62" s="175"/>
      <c r="F62" s="175"/>
      <c r="G62" s="175"/>
      <c r="H62" s="175"/>
      <c r="I62" s="175"/>
      <c r="J62" s="176">
        <f>J139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168</v>
      </c>
      <c r="E63" s="175"/>
      <c r="F63" s="175"/>
      <c r="G63" s="175"/>
      <c r="H63" s="175"/>
      <c r="I63" s="175"/>
      <c r="J63" s="176">
        <f>J153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169</v>
      </c>
      <c r="E64" s="175"/>
      <c r="F64" s="175"/>
      <c r="G64" s="175"/>
      <c r="H64" s="175"/>
      <c r="I64" s="175"/>
      <c r="J64" s="176">
        <f>J158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170</v>
      </c>
      <c r="E65" s="175"/>
      <c r="F65" s="175"/>
      <c r="G65" s="175"/>
      <c r="H65" s="175"/>
      <c r="I65" s="175"/>
      <c r="J65" s="176">
        <f>J222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171</v>
      </c>
      <c r="E66" s="175"/>
      <c r="F66" s="175"/>
      <c r="G66" s="175"/>
      <c r="H66" s="175"/>
      <c r="I66" s="175"/>
      <c r="J66" s="176">
        <f>J227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172</v>
      </c>
      <c r="E67" s="175"/>
      <c r="F67" s="175"/>
      <c r="G67" s="175"/>
      <c r="H67" s="175"/>
      <c r="I67" s="175"/>
      <c r="J67" s="176">
        <f>J236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102</v>
      </c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228" t="str">
        <f>E7</f>
        <v>Prodloužení vodovodního řadu ul. U Hráze, k.ú. Dolní Těrlicko - POUŽITÍ BEZVÝKOPOVÉ TECHN.</v>
      </c>
      <c r="F77" s="33"/>
      <c r="G77" s="33"/>
      <c r="H77" s="33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162</v>
      </c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01 - Podzemní vodovodní řad D90(DN 80), PE 100 RC, SDR 11</v>
      </c>
      <c r="F79" s="42"/>
      <c r="G79" s="42"/>
      <c r="H79" s="42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 xml:space="preserve">Dolní Těrlicko </v>
      </c>
      <c r="G81" s="42"/>
      <c r="H81" s="42"/>
      <c r="I81" s="33" t="s">
        <v>24</v>
      </c>
      <c r="J81" s="74" t="str">
        <f>IF(J12="","",J12)</f>
        <v>12. 8. 2024</v>
      </c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30</v>
      </c>
      <c r="D83" s="42"/>
      <c r="E83" s="42"/>
      <c r="F83" s="28" t="str">
        <f>E15</f>
        <v xml:space="preserve"> </v>
      </c>
      <c r="G83" s="42"/>
      <c r="H83" s="42"/>
      <c r="I83" s="33" t="s">
        <v>37</v>
      </c>
      <c r="J83" s="38" t="str">
        <f>E21</f>
        <v xml:space="preserve">Ing. Drahomír Tureček </v>
      </c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IF(E18="","",E18)</f>
        <v>Vyplň údaj</v>
      </c>
      <c r="G84" s="42"/>
      <c r="H84" s="42"/>
      <c r="I84" s="33" t="s">
        <v>40</v>
      </c>
      <c r="J84" s="38" t="str">
        <f>E24</f>
        <v xml:space="preserve">Lenka Jerakasová </v>
      </c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8"/>
      <c r="B86" s="179"/>
      <c r="C86" s="180" t="s">
        <v>103</v>
      </c>
      <c r="D86" s="181" t="s">
        <v>64</v>
      </c>
      <c r="E86" s="181" t="s">
        <v>60</v>
      </c>
      <c r="F86" s="181" t="s">
        <v>61</v>
      </c>
      <c r="G86" s="181" t="s">
        <v>104</v>
      </c>
      <c r="H86" s="181" t="s">
        <v>105</v>
      </c>
      <c r="I86" s="181" t="s">
        <v>106</v>
      </c>
      <c r="J86" s="181" t="s">
        <v>95</v>
      </c>
      <c r="K86" s="182" t="s">
        <v>107</v>
      </c>
      <c r="L86" s="183"/>
      <c r="M86" s="94" t="s">
        <v>32</v>
      </c>
      <c r="N86" s="95" t="s">
        <v>49</v>
      </c>
      <c r="O86" s="95" t="s">
        <v>108</v>
      </c>
      <c r="P86" s="95" t="s">
        <v>109</v>
      </c>
      <c r="Q86" s="95" t="s">
        <v>110</v>
      </c>
      <c r="R86" s="95" t="s">
        <v>111</v>
      </c>
      <c r="S86" s="95" t="s">
        <v>112</v>
      </c>
      <c r="T86" s="96" t="s">
        <v>113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40"/>
      <c r="B87" s="41"/>
      <c r="C87" s="101" t="s">
        <v>114</v>
      </c>
      <c r="D87" s="42"/>
      <c r="E87" s="42"/>
      <c r="F87" s="42"/>
      <c r="G87" s="42"/>
      <c r="H87" s="42"/>
      <c r="I87" s="42"/>
      <c r="J87" s="184">
        <f>BK87</f>
        <v>0</v>
      </c>
      <c r="K87" s="42"/>
      <c r="L87" s="46"/>
      <c r="M87" s="97"/>
      <c r="N87" s="185"/>
      <c r="O87" s="98"/>
      <c r="P87" s="186">
        <f>P88</f>
        <v>0</v>
      </c>
      <c r="Q87" s="98"/>
      <c r="R87" s="186">
        <f>R88</f>
        <v>358.33934599999998</v>
      </c>
      <c r="S87" s="98"/>
      <c r="T87" s="187">
        <f>T88</f>
        <v>139.97719999999998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78</v>
      </c>
      <c r="AU87" s="18" t="s">
        <v>96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78</v>
      </c>
      <c r="E88" s="192" t="s">
        <v>173</v>
      </c>
      <c r="F88" s="192" t="s">
        <v>174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P89+P153+P158+P222+P227+P236</f>
        <v>0</v>
      </c>
      <c r="Q88" s="197"/>
      <c r="R88" s="198">
        <f>R89+R153+R158+R222+R227+R236</f>
        <v>358.33934599999998</v>
      </c>
      <c r="S88" s="197"/>
      <c r="T88" s="199">
        <f>T89+T153+T158+T222+T227+T236</f>
        <v>139.97719999999998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78</v>
      </c>
      <c r="AU88" s="201" t="s">
        <v>79</v>
      </c>
      <c r="AY88" s="200" t="s">
        <v>118</v>
      </c>
      <c r="BK88" s="202">
        <f>BK89+BK153+BK158+BK222+BK227+BK236</f>
        <v>0</v>
      </c>
    </row>
    <row r="89" s="12" customFormat="1" ht="22.8" customHeight="1">
      <c r="A89" s="12"/>
      <c r="B89" s="189"/>
      <c r="C89" s="190"/>
      <c r="D89" s="191" t="s">
        <v>78</v>
      </c>
      <c r="E89" s="203" t="s">
        <v>84</v>
      </c>
      <c r="F89" s="203" t="s">
        <v>175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P90+SUM(P91:P139)</f>
        <v>0</v>
      </c>
      <c r="Q89" s="197"/>
      <c r="R89" s="198">
        <f>R90+SUM(R91:R139)</f>
        <v>213.851384</v>
      </c>
      <c r="S89" s="197"/>
      <c r="T89" s="199">
        <f>T90+SUM(T91:T139)</f>
        <v>139.97719999999998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78</v>
      </c>
      <c r="AU89" s="201" t="s">
        <v>84</v>
      </c>
      <c r="AY89" s="200" t="s">
        <v>118</v>
      </c>
      <c r="BK89" s="202">
        <f>BK90+SUM(BK91:BK139)</f>
        <v>0</v>
      </c>
    </row>
    <row r="90" s="2" customFormat="1" ht="37.8" customHeight="1">
      <c r="A90" s="40"/>
      <c r="B90" s="41"/>
      <c r="C90" s="205" t="s">
        <v>84</v>
      </c>
      <c r="D90" s="205" t="s">
        <v>122</v>
      </c>
      <c r="E90" s="206" t="s">
        <v>176</v>
      </c>
      <c r="F90" s="207" t="s">
        <v>177</v>
      </c>
      <c r="G90" s="208" t="s">
        <v>178</v>
      </c>
      <c r="H90" s="209">
        <v>219.40000000000001</v>
      </c>
      <c r="I90" s="210"/>
      <c r="J90" s="211">
        <f>ROUND(I90*H90,2)</f>
        <v>0</v>
      </c>
      <c r="K90" s="207" t="s">
        <v>179</v>
      </c>
      <c r="L90" s="46"/>
      <c r="M90" s="212" t="s">
        <v>32</v>
      </c>
      <c r="N90" s="213" t="s">
        <v>50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0.29999999999999999</v>
      </c>
      <c r="T90" s="215">
        <f>S90*H90</f>
        <v>65.819999999999993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131</v>
      </c>
      <c r="AT90" s="216" t="s">
        <v>122</v>
      </c>
      <c r="AU90" s="216" t="s">
        <v>21</v>
      </c>
      <c r="AY90" s="18" t="s">
        <v>118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84</v>
      </c>
      <c r="BK90" s="217">
        <f>ROUND(I90*H90,2)</f>
        <v>0</v>
      </c>
      <c r="BL90" s="18" t="s">
        <v>131</v>
      </c>
      <c r="BM90" s="216" t="s">
        <v>180</v>
      </c>
    </row>
    <row r="91" s="2" customFormat="1">
      <c r="A91" s="40"/>
      <c r="B91" s="41"/>
      <c r="C91" s="42"/>
      <c r="D91" s="218" t="s">
        <v>129</v>
      </c>
      <c r="E91" s="42"/>
      <c r="F91" s="219" t="s">
        <v>181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129</v>
      </c>
      <c r="AU91" s="18" t="s">
        <v>21</v>
      </c>
    </row>
    <row r="92" s="13" customFormat="1">
      <c r="A92" s="13"/>
      <c r="B92" s="229"/>
      <c r="C92" s="230"/>
      <c r="D92" s="231" t="s">
        <v>182</v>
      </c>
      <c r="E92" s="232" t="s">
        <v>32</v>
      </c>
      <c r="F92" s="233" t="s">
        <v>183</v>
      </c>
      <c r="G92" s="230"/>
      <c r="H92" s="234">
        <v>219.40000000000001</v>
      </c>
      <c r="I92" s="235"/>
      <c r="J92" s="230"/>
      <c r="K92" s="230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182</v>
      </c>
      <c r="AU92" s="240" t="s">
        <v>21</v>
      </c>
      <c r="AV92" s="13" t="s">
        <v>21</v>
      </c>
      <c r="AW92" s="13" t="s">
        <v>39</v>
      </c>
      <c r="AX92" s="13" t="s">
        <v>79</v>
      </c>
      <c r="AY92" s="240" t="s">
        <v>118</v>
      </c>
    </row>
    <row r="93" s="14" customFormat="1">
      <c r="A93" s="14"/>
      <c r="B93" s="241"/>
      <c r="C93" s="242"/>
      <c r="D93" s="231" t="s">
        <v>182</v>
      </c>
      <c r="E93" s="243" t="s">
        <v>32</v>
      </c>
      <c r="F93" s="244" t="s">
        <v>184</v>
      </c>
      <c r="G93" s="242"/>
      <c r="H93" s="245">
        <v>219.40000000000001</v>
      </c>
      <c r="I93" s="246"/>
      <c r="J93" s="242"/>
      <c r="K93" s="242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182</v>
      </c>
      <c r="AU93" s="251" t="s">
        <v>21</v>
      </c>
      <c r="AV93" s="14" t="s">
        <v>131</v>
      </c>
      <c r="AW93" s="14" t="s">
        <v>39</v>
      </c>
      <c r="AX93" s="14" t="s">
        <v>84</v>
      </c>
      <c r="AY93" s="251" t="s">
        <v>118</v>
      </c>
    </row>
    <row r="94" s="2" customFormat="1" ht="37.8" customHeight="1">
      <c r="A94" s="40"/>
      <c r="B94" s="41"/>
      <c r="C94" s="205" t="s">
        <v>21</v>
      </c>
      <c r="D94" s="205" t="s">
        <v>122</v>
      </c>
      <c r="E94" s="206" t="s">
        <v>185</v>
      </c>
      <c r="F94" s="207" t="s">
        <v>186</v>
      </c>
      <c r="G94" s="208" t="s">
        <v>178</v>
      </c>
      <c r="H94" s="209">
        <v>219.40000000000001</v>
      </c>
      <c r="I94" s="210"/>
      <c r="J94" s="211">
        <f>ROUND(I94*H94,2)</f>
        <v>0</v>
      </c>
      <c r="K94" s="207" t="s">
        <v>179</v>
      </c>
      <c r="L94" s="46"/>
      <c r="M94" s="212" t="s">
        <v>32</v>
      </c>
      <c r="N94" s="213" t="s">
        <v>50</v>
      </c>
      <c r="O94" s="86"/>
      <c r="P94" s="214">
        <f>O94*H94</f>
        <v>0</v>
      </c>
      <c r="Q94" s="214">
        <v>0</v>
      </c>
      <c r="R94" s="214">
        <f>Q94*H94</f>
        <v>0</v>
      </c>
      <c r="S94" s="214">
        <v>0.23999999999999999</v>
      </c>
      <c r="T94" s="215">
        <f>S94*H94</f>
        <v>52.655999999999999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6" t="s">
        <v>131</v>
      </c>
      <c r="AT94" s="216" t="s">
        <v>122</v>
      </c>
      <c r="AU94" s="216" t="s">
        <v>21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84</v>
      </c>
      <c r="BK94" s="217">
        <f>ROUND(I94*H94,2)</f>
        <v>0</v>
      </c>
      <c r="BL94" s="18" t="s">
        <v>131</v>
      </c>
      <c r="BM94" s="216" t="s">
        <v>187</v>
      </c>
    </row>
    <row r="95" s="2" customFormat="1">
      <c r="A95" s="40"/>
      <c r="B95" s="41"/>
      <c r="C95" s="42"/>
      <c r="D95" s="218" t="s">
        <v>129</v>
      </c>
      <c r="E95" s="42"/>
      <c r="F95" s="219" t="s">
        <v>188</v>
      </c>
      <c r="G95" s="42"/>
      <c r="H95" s="42"/>
      <c r="I95" s="220"/>
      <c r="J95" s="42"/>
      <c r="K95" s="42"/>
      <c r="L95" s="46"/>
      <c r="M95" s="221"/>
      <c r="N95" s="22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129</v>
      </c>
      <c r="AU95" s="18" t="s">
        <v>21</v>
      </c>
    </row>
    <row r="96" s="2" customFormat="1" ht="37.8" customHeight="1">
      <c r="A96" s="40"/>
      <c r="B96" s="41"/>
      <c r="C96" s="205" t="s">
        <v>121</v>
      </c>
      <c r="D96" s="205" t="s">
        <v>122</v>
      </c>
      <c r="E96" s="206" t="s">
        <v>189</v>
      </c>
      <c r="F96" s="207" t="s">
        <v>190</v>
      </c>
      <c r="G96" s="208" t="s">
        <v>178</v>
      </c>
      <c r="H96" s="209">
        <v>219.40000000000001</v>
      </c>
      <c r="I96" s="210"/>
      <c r="J96" s="211">
        <f>ROUND(I96*H96,2)</f>
        <v>0</v>
      </c>
      <c r="K96" s="207" t="s">
        <v>179</v>
      </c>
      <c r="L96" s="46"/>
      <c r="M96" s="212" t="s">
        <v>32</v>
      </c>
      <c r="N96" s="213" t="s">
        <v>50</v>
      </c>
      <c r="O96" s="86"/>
      <c r="P96" s="214">
        <f>O96*H96</f>
        <v>0</v>
      </c>
      <c r="Q96" s="214">
        <v>0</v>
      </c>
      <c r="R96" s="214">
        <f>Q96*H96</f>
        <v>0</v>
      </c>
      <c r="S96" s="214">
        <v>0.098000000000000004</v>
      </c>
      <c r="T96" s="215">
        <f>S96*H96</f>
        <v>21.501200000000001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131</v>
      </c>
      <c r="AT96" s="216" t="s">
        <v>122</v>
      </c>
      <c r="AU96" s="216" t="s">
        <v>21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84</v>
      </c>
      <c r="BK96" s="217">
        <f>ROUND(I96*H96,2)</f>
        <v>0</v>
      </c>
      <c r="BL96" s="18" t="s">
        <v>131</v>
      </c>
      <c r="BM96" s="216" t="s">
        <v>191</v>
      </c>
    </row>
    <row r="97" s="2" customFormat="1">
      <c r="A97" s="40"/>
      <c r="B97" s="41"/>
      <c r="C97" s="42"/>
      <c r="D97" s="218" t="s">
        <v>129</v>
      </c>
      <c r="E97" s="42"/>
      <c r="F97" s="219" t="s">
        <v>192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129</v>
      </c>
      <c r="AU97" s="18" t="s">
        <v>21</v>
      </c>
    </row>
    <row r="98" s="2" customFormat="1" ht="33" customHeight="1">
      <c r="A98" s="40"/>
      <c r="B98" s="41"/>
      <c r="C98" s="205" t="s">
        <v>131</v>
      </c>
      <c r="D98" s="205" t="s">
        <v>122</v>
      </c>
      <c r="E98" s="206" t="s">
        <v>193</v>
      </c>
      <c r="F98" s="207" t="s">
        <v>194</v>
      </c>
      <c r="G98" s="208" t="s">
        <v>195</v>
      </c>
      <c r="H98" s="209">
        <v>2007.7000000000001</v>
      </c>
      <c r="I98" s="210"/>
      <c r="J98" s="211">
        <f>ROUND(I98*H98,2)</f>
        <v>0</v>
      </c>
      <c r="K98" s="207" t="s">
        <v>179</v>
      </c>
      <c r="L98" s="46"/>
      <c r="M98" s="212" t="s">
        <v>32</v>
      </c>
      <c r="N98" s="213" t="s">
        <v>50</v>
      </c>
      <c r="O98" s="86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6" t="s">
        <v>131</v>
      </c>
      <c r="AT98" s="216" t="s">
        <v>122</v>
      </c>
      <c r="AU98" s="216" t="s">
        <v>21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84</v>
      </c>
      <c r="BK98" s="217">
        <f>ROUND(I98*H98,2)</f>
        <v>0</v>
      </c>
      <c r="BL98" s="18" t="s">
        <v>131</v>
      </c>
      <c r="BM98" s="216" t="s">
        <v>196</v>
      </c>
    </row>
    <row r="99" s="2" customFormat="1">
      <c r="A99" s="40"/>
      <c r="B99" s="41"/>
      <c r="C99" s="42"/>
      <c r="D99" s="218" t="s">
        <v>129</v>
      </c>
      <c r="E99" s="42"/>
      <c r="F99" s="219" t="s">
        <v>197</v>
      </c>
      <c r="G99" s="42"/>
      <c r="H99" s="42"/>
      <c r="I99" s="220"/>
      <c r="J99" s="42"/>
      <c r="K99" s="42"/>
      <c r="L99" s="46"/>
      <c r="M99" s="221"/>
      <c r="N99" s="22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129</v>
      </c>
      <c r="AU99" s="18" t="s">
        <v>21</v>
      </c>
    </row>
    <row r="100" s="13" customFormat="1">
      <c r="A100" s="13"/>
      <c r="B100" s="229"/>
      <c r="C100" s="230"/>
      <c r="D100" s="231" t="s">
        <v>182</v>
      </c>
      <c r="E100" s="232" t="s">
        <v>32</v>
      </c>
      <c r="F100" s="233" t="s">
        <v>198</v>
      </c>
      <c r="G100" s="230"/>
      <c r="H100" s="234">
        <v>1647.7000000000001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182</v>
      </c>
      <c r="AU100" s="240" t="s">
        <v>21</v>
      </c>
      <c r="AV100" s="13" t="s">
        <v>21</v>
      </c>
      <c r="AW100" s="13" t="s">
        <v>39</v>
      </c>
      <c r="AX100" s="13" t="s">
        <v>79</v>
      </c>
      <c r="AY100" s="240" t="s">
        <v>118</v>
      </c>
    </row>
    <row r="101" s="13" customFormat="1">
      <c r="A101" s="13"/>
      <c r="B101" s="229"/>
      <c r="C101" s="230"/>
      <c r="D101" s="231" t="s">
        <v>182</v>
      </c>
      <c r="E101" s="232" t="s">
        <v>32</v>
      </c>
      <c r="F101" s="233" t="s">
        <v>199</v>
      </c>
      <c r="G101" s="230"/>
      <c r="H101" s="234">
        <v>360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182</v>
      </c>
      <c r="AU101" s="240" t="s">
        <v>21</v>
      </c>
      <c r="AV101" s="13" t="s">
        <v>21</v>
      </c>
      <c r="AW101" s="13" t="s">
        <v>39</v>
      </c>
      <c r="AX101" s="13" t="s">
        <v>79</v>
      </c>
      <c r="AY101" s="240" t="s">
        <v>118</v>
      </c>
    </row>
    <row r="102" s="14" customFormat="1">
      <c r="A102" s="14"/>
      <c r="B102" s="241"/>
      <c r="C102" s="242"/>
      <c r="D102" s="231" t="s">
        <v>182</v>
      </c>
      <c r="E102" s="243" t="s">
        <v>32</v>
      </c>
      <c r="F102" s="244" t="s">
        <v>184</v>
      </c>
      <c r="G102" s="242"/>
      <c r="H102" s="245">
        <v>2007.7000000000001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182</v>
      </c>
      <c r="AU102" s="251" t="s">
        <v>21</v>
      </c>
      <c r="AV102" s="14" t="s">
        <v>131</v>
      </c>
      <c r="AW102" s="14" t="s">
        <v>39</v>
      </c>
      <c r="AX102" s="14" t="s">
        <v>84</v>
      </c>
      <c r="AY102" s="251" t="s">
        <v>118</v>
      </c>
    </row>
    <row r="103" s="2" customFormat="1" ht="24.15" customHeight="1">
      <c r="A103" s="40"/>
      <c r="B103" s="41"/>
      <c r="C103" s="205" t="s">
        <v>117</v>
      </c>
      <c r="D103" s="205" t="s">
        <v>122</v>
      </c>
      <c r="E103" s="206" t="s">
        <v>200</v>
      </c>
      <c r="F103" s="207" t="s">
        <v>201</v>
      </c>
      <c r="G103" s="208" t="s">
        <v>202</v>
      </c>
      <c r="H103" s="209">
        <v>1082</v>
      </c>
      <c r="I103" s="210"/>
      <c r="J103" s="211">
        <f>ROUND(I103*H103,2)</f>
        <v>0</v>
      </c>
      <c r="K103" s="207" t="s">
        <v>179</v>
      </c>
      <c r="L103" s="46"/>
      <c r="M103" s="212" t="s">
        <v>32</v>
      </c>
      <c r="N103" s="213" t="s">
        <v>50</v>
      </c>
      <c r="O103" s="86"/>
      <c r="P103" s="214">
        <f>O103*H103</f>
        <v>0</v>
      </c>
      <c r="Q103" s="214">
        <v>0.0040000000000000001</v>
      </c>
      <c r="R103" s="214">
        <f>Q103*H103</f>
        <v>4.3280000000000003</v>
      </c>
      <c r="S103" s="214">
        <v>0</v>
      </c>
      <c r="T103" s="21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6" t="s">
        <v>131</v>
      </c>
      <c r="AT103" s="216" t="s">
        <v>122</v>
      </c>
      <c r="AU103" s="216" t="s">
        <v>21</v>
      </c>
      <c r="AY103" s="18" t="s">
        <v>118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84</v>
      </c>
      <c r="BK103" s="217">
        <f>ROUND(I103*H103,2)</f>
        <v>0</v>
      </c>
      <c r="BL103" s="18" t="s">
        <v>131</v>
      </c>
      <c r="BM103" s="216" t="s">
        <v>203</v>
      </c>
    </row>
    <row r="104" s="2" customFormat="1">
      <c r="A104" s="40"/>
      <c r="B104" s="41"/>
      <c r="C104" s="42"/>
      <c r="D104" s="218" t="s">
        <v>129</v>
      </c>
      <c r="E104" s="42"/>
      <c r="F104" s="219" t="s">
        <v>204</v>
      </c>
      <c r="G104" s="42"/>
      <c r="H104" s="42"/>
      <c r="I104" s="220"/>
      <c r="J104" s="42"/>
      <c r="K104" s="42"/>
      <c r="L104" s="46"/>
      <c r="M104" s="221"/>
      <c r="N104" s="22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129</v>
      </c>
      <c r="AU104" s="18" t="s">
        <v>21</v>
      </c>
    </row>
    <row r="105" s="2" customFormat="1" ht="21.75" customHeight="1">
      <c r="A105" s="40"/>
      <c r="B105" s="41"/>
      <c r="C105" s="205" t="s">
        <v>150</v>
      </c>
      <c r="D105" s="205" t="s">
        <v>122</v>
      </c>
      <c r="E105" s="206" t="s">
        <v>205</v>
      </c>
      <c r="F105" s="207" t="s">
        <v>206</v>
      </c>
      <c r="G105" s="208" t="s">
        <v>178</v>
      </c>
      <c r="H105" s="209">
        <v>864.60000000000002</v>
      </c>
      <c r="I105" s="210"/>
      <c r="J105" s="211">
        <f>ROUND(I105*H105,2)</f>
        <v>0</v>
      </c>
      <c r="K105" s="207" t="s">
        <v>179</v>
      </c>
      <c r="L105" s="46"/>
      <c r="M105" s="212" t="s">
        <v>32</v>
      </c>
      <c r="N105" s="213" t="s">
        <v>50</v>
      </c>
      <c r="O105" s="86"/>
      <c r="P105" s="214">
        <f>O105*H105</f>
        <v>0</v>
      </c>
      <c r="Q105" s="214">
        <v>0.00084000000000000003</v>
      </c>
      <c r="R105" s="214">
        <f>Q105*H105</f>
        <v>0.72626400000000002</v>
      </c>
      <c r="S105" s="214">
        <v>0</v>
      </c>
      <c r="T105" s="21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6" t="s">
        <v>131</v>
      </c>
      <c r="AT105" s="216" t="s">
        <v>122</v>
      </c>
      <c r="AU105" s="216" t="s">
        <v>21</v>
      </c>
      <c r="AY105" s="18" t="s">
        <v>118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84</v>
      </c>
      <c r="BK105" s="217">
        <f>ROUND(I105*H105,2)</f>
        <v>0</v>
      </c>
      <c r="BL105" s="18" t="s">
        <v>131</v>
      </c>
      <c r="BM105" s="216" t="s">
        <v>207</v>
      </c>
    </row>
    <row r="106" s="2" customFormat="1">
      <c r="A106" s="40"/>
      <c r="B106" s="41"/>
      <c r="C106" s="42"/>
      <c r="D106" s="218" t="s">
        <v>129</v>
      </c>
      <c r="E106" s="42"/>
      <c r="F106" s="219" t="s">
        <v>208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129</v>
      </c>
      <c r="AU106" s="18" t="s">
        <v>21</v>
      </c>
    </row>
    <row r="107" s="13" customFormat="1">
      <c r="A107" s="13"/>
      <c r="B107" s="229"/>
      <c r="C107" s="230"/>
      <c r="D107" s="231" t="s">
        <v>182</v>
      </c>
      <c r="E107" s="232" t="s">
        <v>32</v>
      </c>
      <c r="F107" s="233" t="s">
        <v>209</v>
      </c>
      <c r="G107" s="230"/>
      <c r="H107" s="234">
        <v>864.60000000000002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182</v>
      </c>
      <c r="AU107" s="240" t="s">
        <v>21</v>
      </c>
      <c r="AV107" s="13" t="s">
        <v>21</v>
      </c>
      <c r="AW107" s="13" t="s">
        <v>39</v>
      </c>
      <c r="AX107" s="13" t="s">
        <v>79</v>
      </c>
      <c r="AY107" s="240" t="s">
        <v>118</v>
      </c>
    </row>
    <row r="108" s="14" customFormat="1">
      <c r="A108" s="14"/>
      <c r="B108" s="241"/>
      <c r="C108" s="242"/>
      <c r="D108" s="231" t="s">
        <v>182</v>
      </c>
      <c r="E108" s="243" t="s">
        <v>32</v>
      </c>
      <c r="F108" s="244" t="s">
        <v>184</v>
      </c>
      <c r="G108" s="242"/>
      <c r="H108" s="245">
        <v>864.60000000000002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182</v>
      </c>
      <c r="AU108" s="251" t="s">
        <v>21</v>
      </c>
      <c r="AV108" s="14" t="s">
        <v>131</v>
      </c>
      <c r="AW108" s="14" t="s">
        <v>39</v>
      </c>
      <c r="AX108" s="14" t="s">
        <v>84</v>
      </c>
      <c r="AY108" s="251" t="s">
        <v>118</v>
      </c>
    </row>
    <row r="109" s="2" customFormat="1" ht="24.15" customHeight="1">
      <c r="A109" s="40"/>
      <c r="B109" s="41"/>
      <c r="C109" s="205" t="s">
        <v>157</v>
      </c>
      <c r="D109" s="205" t="s">
        <v>122</v>
      </c>
      <c r="E109" s="206" t="s">
        <v>210</v>
      </c>
      <c r="F109" s="207" t="s">
        <v>211</v>
      </c>
      <c r="G109" s="208" t="s">
        <v>178</v>
      </c>
      <c r="H109" s="209">
        <v>864.60000000000002</v>
      </c>
      <c r="I109" s="210"/>
      <c r="J109" s="211">
        <f>ROUND(I109*H109,2)</f>
        <v>0</v>
      </c>
      <c r="K109" s="207" t="s">
        <v>179</v>
      </c>
      <c r="L109" s="46"/>
      <c r="M109" s="212" t="s">
        <v>32</v>
      </c>
      <c r="N109" s="213" t="s">
        <v>50</v>
      </c>
      <c r="O109" s="86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6" t="s">
        <v>131</v>
      </c>
      <c r="AT109" s="216" t="s">
        <v>122</v>
      </c>
      <c r="AU109" s="216" t="s">
        <v>21</v>
      </c>
      <c r="AY109" s="18" t="s">
        <v>118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84</v>
      </c>
      <c r="BK109" s="217">
        <f>ROUND(I109*H109,2)</f>
        <v>0</v>
      </c>
      <c r="BL109" s="18" t="s">
        <v>131</v>
      </c>
      <c r="BM109" s="216" t="s">
        <v>212</v>
      </c>
    </row>
    <row r="110" s="2" customFormat="1">
      <c r="A110" s="40"/>
      <c r="B110" s="41"/>
      <c r="C110" s="42"/>
      <c r="D110" s="218" t="s">
        <v>129</v>
      </c>
      <c r="E110" s="42"/>
      <c r="F110" s="219" t="s">
        <v>213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129</v>
      </c>
      <c r="AU110" s="18" t="s">
        <v>21</v>
      </c>
    </row>
    <row r="111" s="2" customFormat="1" ht="37.8" customHeight="1">
      <c r="A111" s="40"/>
      <c r="B111" s="41"/>
      <c r="C111" s="205" t="s">
        <v>214</v>
      </c>
      <c r="D111" s="205" t="s">
        <v>122</v>
      </c>
      <c r="E111" s="206" t="s">
        <v>215</v>
      </c>
      <c r="F111" s="207" t="s">
        <v>216</v>
      </c>
      <c r="G111" s="208" t="s">
        <v>195</v>
      </c>
      <c r="H111" s="209">
        <v>150.28</v>
      </c>
      <c r="I111" s="210"/>
      <c r="J111" s="211">
        <f>ROUND(I111*H111,2)</f>
        <v>0</v>
      </c>
      <c r="K111" s="207" t="s">
        <v>179</v>
      </c>
      <c r="L111" s="46"/>
      <c r="M111" s="212" t="s">
        <v>32</v>
      </c>
      <c r="N111" s="213" t="s">
        <v>50</v>
      </c>
      <c r="O111" s="86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6" t="s">
        <v>131</v>
      </c>
      <c r="AT111" s="216" t="s">
        <v>122</v>
      </c>
      <c r="AU111" s="216" t="s">
        <v>21</v>
      </c>
      <c r="AY111" s="18" t="s">
        <v>118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84</v>
      </c>
      <c r="BK111" s="217">
        <f>ROUND(I111*H111,2)</f>
        <v>0</v>
      </c>
      <c r="BL111" s="18" t="s">
        <v>131</v>
      </c>
      <c r="BM111" s="216" t="s">
        <v>217</v>
      </c>
    </row>
    <row r="112" s="2" customFormat="1">
      <c r="A112" s="40"/>
      <c r="B112" s="41"/>
      <c r="C112" s="42"/>
      <c r="D112" s="218" t="s">
        <v>129</v>
      </c>
      <c r="E112" s="42"/>
      <c r="F112" s="219" t="s">
        <v>218</v>
      </c>
      <c r="G112" s="42"/>
      <c r="H112" s="42"/>
      <c r="I112" s="220"/>
      <c r="J112" s="42"/>
      <c r="K112" s="42"/>
      <c r="L112" s="46"/>
      <c r="M112" s="221"/>
      <c r="N112" s="22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129</v>
      </c>
      <c r="AU112" s="18" t="s">
        <v>21</v>
      </c>
    </row>
    <row r="113" s="13" customFormat="1">
      <c r="A113" s="13"/>
      <c r="B113" s="229"/>
      <c r="C113" s="230"/>
      <c r="D113" s="231" t="s">
        <v>182</v>
      </c>
      <c r="E113" s="232" t="s">
        <v>32</v>
      </c>
      <c r="F113" s="233" t="s">
        <v>219</v>
      </c>
      <c r="G113" s="230"/>
      <c r="H113" s="234">
        <v>150.28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182</v>
      </c>
      <c r="AU113" s="240" t="s">
        <v>21</v>
      </c>
      <c r="AV113" s="13" t="s">
        <v>21</v>
      </c>
      <c r="AW113" s="13" t="s">
        <v>39</v>
      </c>
      <c r="AX113" s="13" t="s">
        <v>79</v>
      </c>
      <c r="AY113" s="240" t="s">
        <v>118</v>
      </c>
    </row>
    <row r="114" s="14" customFormat="1">
      <c r="A114" s="14"/>
      <c r="B114" s="241"/>
      <c r="C114" s="242"/>
      <c r="D114" s="231" t="s">
        <v>182</v>
      </c>
      <c r="E114" s="243" t="s">
        <v>32</v>
      </c>
      <c r="F114" s="244" t="s">
        <v>184</v>
      </c>
      <c r="G114" s="242"/>
      <c r="H114" s="245">
        <v>150.28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182</v>
      </c>
      <c r="AU114" s="251" t="s">
        <v>21</v>
      </c>
      <c r="AV114" s="14" t="s">
        <v>131</v>
      </c>
      <c r="AW114" s="14" t="s">
        <v>39</v>
      </c>
      <c r="AX114" s="14" t="s">
        <v>84</v>
      </c>
      <c r="AY114" s="251" t="s">
        <v>118</v>
      </c>
    </row>
    <row r="115" s="2" customFormat="1" ht="37.8" customHeight="1">
      <c r="A115" s="40"/>
      <c r="B115" s="41"/>
      <c r="C115" s="205" t="s">
        <v>220</v>
      </c>
      <c r="D115" s="205" t="s">
        <v>122</v>
      </c>
      <c r="E115" s="206" t="s">
        <v>221</v>
      </c>
      <c r="F115" s="207" t="s">
        <v>222</v>
      </c>
      <c r="G115" s="208" t="s">
        <v>195</v>
      </c>
      <c r="H115" s="209">
        <v>1502.8</v>
      </c>
      <c r="I115" s="210"/>
      <c r="J115" s="211">
        <f>ROUND(I115*H115,2)</f>
        <v>0</v>
      </c>
      <c r="K115" s="207" t="s">
        <v>179</v>
      </c>
      <c r="L115" s="46"/>
      <c r="M115" s="212" t="s">
        <v>32</v>
      </c>
      <c r="N115" s="213" t="s">
        <v>50</v>
      </c>
      <c r="O115" s="86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6" t="s">
        <v>131</v>
      </c>
      <c r="AT115" s="216" t="s">
        <v>122</v>
      </c>
      <c r="AU115" s="216" t="s">
        <v>21</v>
      </c>
      <c r="AY115" s="18" t="s">
        <v>118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84</v>
      </c>
      <c r="BK115" s="217">
        <f>ROUND(I115*H115,2)</f>
        <v>0</v>
      </c>
      <c r="BL115" s="18" t="s">
        <v>131</v>
      </c>
      <c r="BM115" s="216" t="s">
        <v>223</v>
      </c>
    </row>
    <row r="116" s="2" customFormat="1">
      <c r="A116" s="40"/>
      <c r="B116" s="41"/>
      <c r="C116" s="42"/>
      <c r="D116" s="218" t="s">
        <v>129</v>
      </c>
      <c r="E116" s="42"/>
      <c r="F116" s="219" t="s">
        <v>224</v>
      </c>
      <c r="G116" s="42"/>
      <c r="H116" s="42"/>
      <c r="I116" s="220"/>
      <c r="J116" s="42"/>
      <c r="K116" s="42"/>
      <c r="L116" s="46"/>
      <c r="M116" s="221"/>
      <c r="N116" s="22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129</v>
      </c>
      <c r="AU116" s="18" t="s">
        <v>21</v>
      </c>
    </row>
    <row r="117" s="13" customFormat="1">
      <c r="A117" s="13"/>
      <c r="B117" s="229"/>
      <c r="C117" s="230"/>
      <c r="D117" s="231" t="s">
        <v>182</v>
      </c>
      <c r="E117" s="232" t="s">
        <v>32</v>
      </c>
      <c r="F117" s="233" t="s">
        <v>225</v>
      </c>
      <c r="G117" s="230"/>
      <c r="H117" s="234">
        <v>150.28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182</v>
      </c>
      <c r="AU117" s="240" t="s">
        <v>21</v>
      </c>
      <c r="AV117" s="13" t="s">
        <v>21</v>
      </c>
      <c r="AW117" s="13" t="s">
        <v>39</v>
      </c>
      <c r="AX117" s="13" t="s">
        <v>84</v>
      </c>
      <c r="AY117" s="240" t="s">
        <v>118</v>
      </c>
    </row>
    <row r="118" s="13" customFormat="1">
      <c r="A118" s="13"/>
      <c r="B118" s="229"/>
      <c r="C118" s="230"/>
      <c r="D118" s="231" t="s">
        <v>182</v>
      </c>
      <c r="E118" s="230"/>
      <c r="F118" s="233" t="s">
        <v>226</v>
      </c>
      <c r="G118" s="230"/>
      <c r="H118" s="234">
        <v>1502.8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182</v>
      </c>
      <c r="AU118" s="240" t="s">
        <v>21</v>
      </c>
      <c r="AV118" s="13" t="s">
        <v>21</v>
      </c>
      <c r="AW118" s="13" t="s">
        <v>4</v>
      </c>
      <c r="AX118" s="13" t="s">
        <v>84</v>
      </c>
      <c r="AY118" s="240" t="s">
        <v>118</v>
      </c>
    </row>
    <row r="119" s="2" customFormat="1" ht="24.15" customHeight="1">
      <c r="A119" s="40"/>
      <c r="B119" s="41"/>
      <c r="C119" s="205" t="s">
        <v>227</v>
      </c>
      <c r="D119" s="205" t="s">
        <v>122</v>
      </c>
      <c r="E119" s="206" t="s">
        <v>228</v>
      </c>
      <c r="F119" s="207" t="s">
        <v>229</v>
      </c>
      <c r="G119" s="208" t="s">
        <v>195</v>
      </c>
      <c r="H119" s="209">
        <v>150.28</v>
      </c>
      <c r="I119" s="210"/>
      <c r="J119" s="211">
        <f>ROUND(I119*H119,2)</f>
        <v>0</v>
      </c>
      <c r="K119" s="207" t="s">
        <v>179</v>
      </c>
      <c r="L119" s="46"/>
      <c r="M119" s="212" t="s">
        <v>32</v>
      </c>
      <c r="N119" s="213" t="s">
        <v>50</v>
      </c>
      <c r="O119" s="86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6" t="s">
        <v>131</v>
      </c>
      <c r="AT119" s="216" t="s">
        <v>122</v>
      </c>
      <c r="AU119" s="216" t="s">
        <v>21</v>
      </c>
      <c r="AY119" s="18" t="s">
        <v>118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84</v>
      </c>
      <c r="BK119" s="217">
        <f>ROUND(I119*H119,2)</f>
        <v>0</v>
      </c>
      <c r="BL119" s="18" t="s">
        <v>131</v>
      </c>
      <c r="BM119" s="216" t="s">
        <v>230</v>
      </c>
    </row>
    <row r="120" s="2" customFormat="1">
      <c r="A120" s="40"/>
      <c r="B120" s="41"/>
      <c r="C120" s="42"/>
      <c r="D120" s="218" t="s">
        <v>129</v>
      </c>
      <c r="E120" s="42"/>
      <c r="F120" s="219" t="s">
        <v>231</v>
      </c>
      <c r="G120" s="42"/>
      <c r="H120" s="42"/>
      <c r="I120" s="220"/>
      <c r="J120" s="42"/>
      <c r="K120" s="42"/>
      <c r="L120" s="46"/>
      <c r="M120" s="221"/>
      <c r="N120" s="22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129</v>
      </c>
      <c r="AU120" s="18" t="s">
        <v>21</v>
      </c>
    </row>
    <row r="121" s="2" customFormat="1" ht="24.15" customHeight="1">
      <c r="A121" s="40"/>
      <c r="B121" s="41"/>
      <c r="C121" s="205" t="s">
        <v>232</v>
      </c>
      <c r="D121" s="205" t="s">
        <v>122</v>
      </c>
      <c r="E121" s="206" t="s">
        <v>233</v>
      </c>
      <c r="F121" s="207" t="s">
        <v>234</v>
      </c>
      <c r="G121" s="208" t="s">
        <v>195</v>
      </c>
      <c r="H121" s="209">
        <v>150.28</v>
      </c>
      <c r="I121" s="210"/>
      <c r="J121" s="211">
        <f>ROUND(I121*H121,2)</f>
        <v>0</v>
      </c>
      <c r="K121" s="207" t="s">
        <v>179</v>
      </c>
      <c r="L121" s="46"/>
      <c r="M121" s="212" t="s">
        <v>32</v>
      </c>
      <c r="N121" s="213" t="s">
        <v>50</v>
      </c>
      <c r="O121" s="86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6" t="s">
        <v>131</v>
      </c>
      <c r="AT121" s="216" t="s">
        <v>122</v>
      </c>
      <c r="AU121" s="216" t="s">
        <v>21</v>
      </c>
      <c r="AY121" s="18" t="s">
        <v>118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84</v>
      </c>
      <c r="BK121" s="217">
        <f>ROUND(I121*H121,2)</f>
        <v>0</v>
      </c>
      <c r="BL121" s="18" t="s">
        <v>131</v>
      </c>
      <c r="BM121" s="216" t="s">
        <v>235</v>
      </c>
    </row>
    <row r="122" s="2" customFormat="1">
      <c r="A122" s="40"/>
      <c r="B122" s="41"/>
      <c r="C122" s="42"/>
      <c r="D122" s="218" t="s">
        <v>129</v>
      </c>
      <c r="E122" s="42"/>
      <c r="F122" s="219" t="s">
        <v>236</v>
      </c>
      <c r="G122" s="42"/>
      <c r="H122" s="42"/>
      <c r="I122" s="220"/>
      <c r="J122" s="42"/>
      <c r="K122" s="42"/>
      <c r="L122" s="46"/>
      <c r="M122" s="221"/>
      <c r="N122" s="22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129</v>
      </c>
      <c r="AU122" s="18" t="s">
        <v>21</v>
      </c>
    </row>
    <row r="123" s="2" customFormat="1" ht="24.15" customHeight="1">
      <c r="A123" s="40"/>
      <c r="B123" s="41"/>
      <c r="C123" s="205" t="s">
        <v>8</v>
      </c>
      <c r="D123" s="205" t="s">
        <v>122</v>
      </c>
      <c r="E123" s="206" t="s">
        <v>237</v>
      </c>
      <c r="F123" s="207" t="s">
        <v>238</v>
      </c>
      <c r="G123" s="208" t="s">
        <v>195</v>
      </c>
      <c r="H123" s="209">
        <v>150.28</v>
      </c>
      <c r="I123" s="210"/>
      <c r="J123" s="211">
        <f>ROUND(I123*H123,2)</f>
        <v>0</v>
      </c>
      <c r="K123" s="207" t="s">
        <v>179</v>
      </c>
      <c r="L123" s="46"/>
      <c r="M123" s="212" t="s">
        <v>32</v>
      </c>
      <c r="N123" s="213" t="s">
        <v>50</v>
      </c>
      <c r="O123" s="86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6" t="s">
        <v>131</v>
      </c>
      <c r="AT123" s="216" t="s">
        <v>122</v>
      </c>
      <c r="AU123" s="216" t="s">
        <v>21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84</v>
      </c>
      <c r="BK123" s="217">
        <f>ROUND(I123*H123,2)</f>
        <v>0</v>
      </c>
      <c r="BL123" s="18" t="s">
        <v>131</v>
      </c>
      <c r="BM123" s="216" t="s">
        <v>239</v>
      </c>
    </row>
    <row r="124" s="2" customFormat="1">
      <c r="A124" s="40"/>
      <c r="B124" s="41"/>
      <c r="C124" s="42"/>
      <c r="D124" s="218" t="s">
        <v>129</v>
      </c>
      <c r="E124" s="42"/>
      <c r="F124" s="219" t="s">
        <v>240</v>
      </c>
      <c r="G124" s="42"/>
      <c r="H124" s="42"/>
      <c r="I124" s="220"/>
      <c r="J124" s="42"/>
      <c r="K124" s="42"/>
      <c r="L124" s="46"/>
      <c r="M124" s="221"/>
      <c r="N124" s="22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129</v>
      </c>
      <c r="AU124" s="18" t="s">
        <v>21</v>
      </c>
    </row>
    <row r="125" s="2" customFormat="1" ht="24.15" customHeight="1">
      <c r="A125" s="40"/>
      <c r="B125" s="41"/>
      <c r="C125" s="205" t="s">
        <v>241</v>
      </c>
      <c r="D125" s="205" t="s">
        <v>122</v>
      </c>
      <c r="E125" s="206" t="s">
        <v>242</v>
      </c>
      <c r="F125" s="207" t="s">
        <v>243</v>
      </c>
      <c r="G125" s="208" t="s">
        <v>244</v>
      </c>
      <c r="H125" s="209">
        <v>270.50400000000002</v>
      </c>
      <c r="I125" s="210"/>
      <c r="J125" s="211">
        <f>ROUND(I125*H125,2)</f>
        <v>0</v>
      </c>
      <c r="K125" s="207" t="s">
        <v>179</v>
      </c>
      <c r="L125" s="46"/>
      <c r="M125" s="212" t="s">
        <v>32</v>
      </c>
      <c r="N125" s="213" t="s">
        <v>50</v>
      </c>
      <c r="O125" s="86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6" t="s">
        <v>131</v>
      </c>
      <c r="AT125" s="216" t="s">
        <v>122</v>
      </c>
      <c r="AU125" s="216" t="s">
        <v>21</v>
      </c>
      <c r="AY125" s="18" t="s">
        <v>118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84</v>
      </c>
      <c r="BK125" s="217">
        <f>ROUND(I125*H125,2)</f>
        <v>0</v>
      </c>
      <c r="BL125" s="18" t="s">
        <v>131</v>
      </c>
      <c r="BM125" s="216" t="s">
        <v>245</v>
      </c>
    </row>
    <row r="126" s="2" customFormat="1">
      <c r="A126" s="40"/>
      <c r="B126" s="41"/>
      <c r="C126" s="42"/>
      <c r="D126" s="218" t="s">
        <v>129</v>
      </c>
      <c r="E126" s="42"/>
      <c r="F126" s="219" t="s">
        <v>246</v>
      </c>
      <c r="G126" s="42"/>
      <c r="H126" s="42"/>
      <c r="I126" s="220"/>
      <c r="J126" s="42"/>
      <c r="K126" s="42"/>
      <c r="L126" s="46"/>
      <c r="M126" s="221"/>
      <c r="N126" s="22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129</v>
      </c>
      <c r="AU126" s="18" t="s">
        <v>21</v>
      </c>
    </row>
    <row r="127" s="13" customFormat="1">
      <c r="A127" s="13"/>
      <c r="B127" s="229"/>
      <c r="C127" s="230"/>
      <c r="D127" s="231" t="s">
        <v>182</v>
      </c>
      <c r="E127" s="232" t="s">
        <v>32</v>
      </c>
      <c r="F127" s="233" t="s">
        <v>225</v>
      </c>
      <c r="G127" s="230"/>
      <c r="H127" s="234">
        <v>150.28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182</v>
      </c>
      <c r="AU127" s="240" t="s">
        <v>21</v>
      </c>
      <c r="AV127" s="13" t="s">
        <v>21</v>
      </c>
      <c r="AW127" s="13" t="s">
        <v>39</v>
      </c>
      <c r="AX127" s="13" t="s">
        <v>79</v>
      </c>
      <c r="AY127" s="240" t="s">
        <v>118</v>
      </c>
    </row>
    <row r="128" s="14" customFormat="1">
      <c r="A128" s="14"/>
      <c r="B128" s="241"/>
      <c r="C128" s="242"/>
      <c r="D128" s="231" t="s">
        <v>182</v>
      </c>
      <c r="E128" s="243" t="s">
        <v>32</v>
      </c>
      <c r="F128" s="244" t="s">
        <v>184</v>
      </c>
      <c r="G128" s="242"/>
      <c r="H128" s="245">
        <v>150.28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182</v>
      </c>
      <c r="AU128" s="251" t="s">
        <v>21</v>
      </c>
      <c r="AV128" s="14" t="s">
        <v>131</v>
      </c>
      <c r="AW128" s="14" t="s">
        <v>39</v>
      </c>
      <c r="AX128" s="14" t="s">
        <v>84</v>
      </c>
      <c r="AY128" s="251" t="s">
        <v>118</v>
      </c>
    </row>
    <row r="129" s="13" customFormat="1">
      <c r="A129" s="13"/>
      <c r="B129" s="229"/>
      <c r="C129" s="230"/>
      <c r="D129" s="231" t="s">
        <v>182</v>
      </c>
      <c r="E129" s="230"/>
      <c r="F129" s="233" t="s">
        <v>247</v>
      </c>
      <c r="G129" s="230"/>
      <c r="H129" s="234">
        <v>270.50400000000002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182</v>
      </c>
      <c r="AU129" s="240" t="s">
        <v>21</v>
      </c>
      <c r="AV129" s="13" t="s">
        <v>21</v>
      </c>
      <c r="AW129" s="13" t="s">
        <v>4</v>
      </c>
      <c r="AX129" s="13" t="s">
        <v>84</v>
      </c>
      <c r="AY129" s="240" t="s">
        <v>118</v>
      </c>
    </row>
    <row r="130" s="2" customFormat="1" ht="24.15" customHeight="1">
      <c r="A130" s="40"/>
      <c r="B130" s="41"/>
      <c r="C130" s="205" t="s">
        <v>248</v>
      </c>
      <c r="D130" s="205" t="s">
        <v>122</v>
      </c>
      <c r="E130" s="206" t="s">
        <v>249</v>
      </c>
      <c r="F130" s="207" t="s">
        <v>250</v>
      </c>
      <c r="G130" s="208" t="s">
        <v>195</v>
      </c>
      <c r="H130" s="209">
        <v>1857</v>
      </c>
      <c r="I130" s="210"/>
      <c r="J130" s="211">
        <f>ROUND(I130*H130,2)</f>
        <v>0</v>
      </c>
      <c r="K130" s="207" t="s">
        <v>179</v>
      </c>
      <c r="L130" s="46"/>
      <c r="M130" s="212" t="s">
        <v>32</v>
      </c>
      <c r="N130" s="213" t="s">
        <v>50</v>
      </c>
      <c r="O130" s="86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131</v>
      </c>
      <c r="AT130" s="216" t="s">
        <v>122</v>
      </c>
      <c r="AU130" s="216" t="s">
        <v>21</v>
      </c>
      <c r="AY130" s="18" t="s">
        <v>118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84</v>
      </c>
      <c r="BK130" s="217">
        <f>ROUND(I130*H130,2)</f>
        <v>0</v>
      </c>
      <c r="BL130" s="18" t="s">
        <v>131</v>
      </c>
      <c r="BM130" s="216" t="s">
        <v>251</v>
      </c>
    </row>
    <row r="131" s="2" customFormat="1">
      <c r="A131" s="40"/>
      <c r="B131" s="41"/>
      <c r="C131" s="42"/>
      <c r="D131" s="218" t="s">
        <v>129</v>
      </c>
      <c r="E131" s="42"/>
      <c r="F131" s="219" t="s">
        <v>252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129</v>
      </c>
      <c r="AU131" s="18" t="s">
        <v>21</v>
      </c>
    </row>
    <row r="132" s="2" customFormat="1" ht="37.8" customHeight="1">
      <c r="A132" s="40"/>
      <c r="B132" s="41"/>
      <c r="C132" s="205" t="s">
        <v>253</v>
      </c>
      <c r="D132" s="205" t="s">
        <v>122</v>
      </c>
      <c r="E132" s="206" t="s">
        <v>254</v>
      </c>
      <c r="F132" s="207" t="s">
        <v>255</v>
      </c>
      <c r="G132" s="208" t="s">
        <v>195</v>
      </c>
      <c r="H132" s="209">
        <v>115.59999999999999</v>
      </c>
      <c r="I132" s="210"/>
      <c r="J132" s="211">
        <f>ROUND(I132*H132,2)</f>
        <v>0</v>
      </c>
      <c r="K132" s="207" t="s">
        <v>179</v>
      </c>
      <c r="L132" s="46"/>
      <c r="M132" s="212" t="s">
        <v>32</v>
      </c>
      <c r="N132" s="213" t="s">
        <v>50</v>
      </c>
      <c r="O132" s="86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131</v>
      </c>
      <c r="AT132" s="216" t="s">
        <v>122</v>
      </c>
      <c r="AU132" s="216" t="s">
        <v>21</v>
      </c>
      <c r="AY132" s="18" t="s">
        <v>118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84</v>
      </c>
      <c r="BK132" s="217">
        <f>ROUND(I132*H132,2)</f>
        <v>0</v>
      </c>
      <c r="BL132" s="18" t="s">
        <v>131</v>
      </c>
      <c r="BM132" s="216" t="s">
        <v>256</v>
      </c>
    </row>
    <row r="133" s="2" customFormat="1">
      <c r="A133" s="40"/>
      <c r="B133" s="41"/>
      <c r="C133" s="42"/>
      <c r="D133" s="218" t="s">
        <v>129</v>
      </c>
      <c r="E133" s="42"/>
      <c r="F133" s="219" t="s">
        <v>257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129</v>
      </c>
      <c r="AU133" s="18" t="s">
        <v>21</v>
      </c>
    </row>
    <row r="134" s="13" customFormat="1">
      <c r="A134" s="13"/>
      <c r="B134" s="229"/>
      <c r="C134" s="230"/>
      <c r="D134" s="231" t="s">
        <v>182</v>
      </c>
      <c r="E134" s="232" t="s">
        <v>32</v>
      </c>
      <c r="F134" s="233" t="s">
        <v>258</v>
      </c>
      <c r="G134" s="230"/>
      <c r="H134" s="234">
        <v>115.59999999999999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182</v>
      </c>
      <c r="AU134" s="240" t="s">
        <v>21</v>
      </c>
      <c r="AV134" s="13" t="s">
        <v>21</v>
      </c>
      <c r="AW134" s="13" t="s">
        <v>39</v>
      </c>
      <c r="AX134" s="13" t="s">
        <v>84</v>
      </c>
      <c r="AY134" s="240" t="s">
        <v>118</v>
      </c>
    </row>
    <row r="135" s="2" customFormat="1" ht="16.5" customHeight="1">
      <c r="A135" s="40"/>
      <c r="B135" s="41"/>
      <c r="C135" s="252" t="s">
        <v>259</v>
      </c>
      <c r="D135" s="252" t="s">
        <v>260</v>
      </c>
      <c r="E135" s="253" t="s">
        <v>261</v>
      </c>
      <c r="F135" s="254" t="s">
        <v>262</v>
      </c>
      <c r="G135" s="255" t="s">
        <v>244</v>
      </c>
      <c r="H135" s="256">
        <v>208.08000000000001</v>
      </c>
      <c r="I135" s="257"/>
      <c r="J135" s="258">
        <f>ROUND(I135*H135,2)</f>
        <v>0</v>
      </c>
      <c r="K135" s="254" t="s">
        <v>179</v>
      </c>
      <c r="L135" s="259"/>
      <c r="M135" s="260" t="s">
        <v>32</v>
      </c>
      <c r="N135" s="261" t="s">
        <v>50</v>
      </c>
      <c r="O135" s="86"/>
      <c r="P135" s="214">
        <f>O135*H135</f>
        <v>0</v>
      </c>
      <c r="Q135" s="214">
        <v>1</v>
      </c>
      <c r="R135" s="214">
        <f>Q135*H135</f>
        <v>208.08000000000001</v>
      </c>
      <c r="S135" s="214">
        <v>0</v>
      </c>
      <c r="T135" s="21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6" t="s">
        <v>214</v>
      </c>
      <c r="AT135" s="216" t="s">
        <v>260</v>
      </c>
      <c r="AU135" s="216" t="s">
        <v>21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84</v>
      </c>
      <c r="BK135" s="217">
        <f>ROUND(I135*H135,2)</f>
        <v>0</v>
      </c>
      <c r="BL135" s="18" t="s">
        <v>131</v>
      </c>
      <c r="BM135" s="216" t="s">
        <v>263</v>
      </c>
    </row>
    <row r="136" s="13" customFormat="1">
      <c r="A136" s="13"/>
      <c r="B136" s="229"/>
      <c r="C136" s="230"/>
      <c r="D136" s="231" t="s">
        <v>182</v>
      </c>
      <c r="E136" s="232" t="s">
        <v>32</v>
      </c>
      <c r="F136" s="233" t="s">
        <v>264</v>
      </c>
      <c r="G136" s="230"/>
      <c r="H136" s="234">
        <v>115.59999999999999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182</v>
      </c>
      <c r="AU136" s="240" t="s">
        <v>21</v>
      </c>
      <c r="AV136" s="13" t="s">
        <v>21</v>
      </c>
      <c r="AW136" s="13" t="s">
        <v>39</v>
      </c>
      <c r="AX136" s="13" t="s">
        <v>79</v>
      </c>
      <c r="AY136" s="240" t="s">
        <v>118</v>
      </c>
    </row>
    <row r="137" s="14" customFormat="1">
      <c r="A137" s="14"/>
      <c r="B137" s="241"/>
      <c r="C137" s="242"/>
      <c r="D137" s="231" t="s">
        <v>182</v>
      </c>
      <c r="E137" s="243" t="s">
        <v>32</v>
      </c>
      <c r="F137" s="244" t="s">
        <v>184</v>
      </c>
      <c r="G137" s="242"/>
      <c r="H137" s="245">
        <v>115.59999999999999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182</v>
      </c>
      <c r="AU137" s="251" t="s">
        <v>21</v>
      </c>
      <c r="AV137" s="14" t="s">
        <v>131</v>
      </c>
      <c r="AW137" s="14" t="s">
        <v>39</v>
      </c>
      <c r="AX137" s="14" t="s">
        <v>84</v>
      </c>
      <c r="AY137" s="251" t="s">
        <v>118</v>
      </c>
    </row>
    <row r="138" s="13" customFormat="1">
      <c r="A138" s="13"/>
      <c r="B138" s="229"/>
      <c r="C138" s="230"/>
      <c r="D138" s="231" t="s">
        <v>182</v>
      </c>
      <c r="E138" s="230"/>
      <c r="F138" s="233" t="s">
        <v>265</v>
      </c>
      <c r="G138" s="230"/>
      <c r="H138" s="234">
        <v>208.08000000000001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182</v>
      </c>
      <c r="AU138" s="240" t="s">
        <v>21</v>
      </c>
      <c r="AV138" s="13" t="s">
        <v>21</v>
      </c>
      <c r="AW138" s="13" t="s">
        <v>4</v>
      </c>
      <c r="AX138" s="13" t="s">
        <v>84</v>
      </c>
      <c r="AY138" s="240" t="s">
        <v>118</v>
      </c>
    </row>
    <row r="139" s="12" customFormat="1" ht="20.88" customHeight="1">
      <c r="A139" s="12"/>
      <c r="B139" s="189"/>
      <c r="C139" s="190"/>
      <c r="D139" s="191" t="s">
        <v>78</v>
      </c>
      <c r="E139" s="203" t="s">
        <v>131</v>
      </c>
      <c r="F139" s="203" t="s">
        <v>266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SUM(P140:P152)</f>
        <v>0</v>
      </c>
      <c r="Q139" s="197"/>
      <c r="R139" s="198">
        <f>SUM(R140:R152)</f>
        <v>0.71711999999999998</v>
      </c>
      <c r="S139" s="197"/>
      <c r="T139" s="199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84</v>
      </c>
      <c r="AT139" s="201" t="s">
        <v>78</v>
      </c>
      <c r="AU139" s="201" t="s">
        <v>21</v>
      </c>
      <c r="AY139" s="200" t="s">
        <v>118</v>
      </c>
      <c r="BK139" s="202">
        <f>SUM(BK140:BK152)</f>
        <v>0</v>
      </c>
    </row>
    <row r="140" s="2" customFormat="1" ht="16.5" customHeight="1">
      <c r="A140" s="40"/>
      <c r="B140" s="41"/>
      <c r="C140" s="205" t="s">
        <v>267</v>
      </c>
      <c r="D140" s="205" t="s">
        <v>122</v>
      </c>
      <c r="E140" s="206" t="s">
        <v>268</v>
      </c>
      <c r="F140" s="207" t="s">
        <v>269</v>
      </c>
      <c r="G140" s="208" t="s">
        <v>195</v>
      </c>
      <c r="H140" s="209">
        <v>34.68</v>
      </c>
      <c r="I140" s="210"/>
      <c r="J140" s="211">
        <f>ROUND(I140*H140,2)</f>
        <v>0</v>
      </c>
      <c r="K140" s="207" t="s">
        <v>179</v>
      </c>
      <c r="L140" s="46"/>
      <c r="M140" s="212" t="s">
        <v>32</v>
      </c>
      <c r="N140" s="213" t="s">
        <v>50</v>
      </c>
      <c r="O140" s="86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131</v>
      </c>
      <c r="AT140" s="216" t="s">
        <v>122</v>
      </c>
      <c r="AU140" s="216" t="s">
        <v>121</v>
      </c>
      <c r="AY140" s="18" t="s">
        <v>118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84</v>
      </c>
      <c r="BK140" s="217">
        <f>ROUND(I140*H140,2)</f>
        <v>0</v>
      </c>
      <c r="BL140" s="18" t="s">
        <v>131</v>
      </c>
      <c r="BM140" s="216" t="s">
        <v>270</v>
      </c>
    </row>
    <row r="141" s="2" customFormat="1">
      <c r="A141" s="40"/>
      <c r="B141" s="41"/>
      <c r="C141" s="42"/>
      <c r="D141" s="218" t="s">
        <v>129</v>
      </c>
      <c r="E141" s="42"/>
      <c r="F141" s="219" t="s">
        <v>271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129</v>
      </c>
      <c r="AU141" s="18" t="s">
        <v>121</v>
      </c>
    </row>
    <row r="142" s="13" customFormat="1">
      <c r="A142" s="13"/>
      <c r="B142" s="229"/>
      <c r="C142" s="230"/>
      <c r="D142" s="231" t="s">
        <v>182</v>
      </c>
      <c r="E142" s="232" t="s">
        <v>32</v>
      </c>
      <c r="F142" s="233" t="s">
        <v>272</v>
      </c>
      <c r="G142" s="230"/>
      <c r="H142" s="234">
        <v>34.68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182</v>
      </c>
      <c r="AU142" s="240" t="s">
        <v>121</v>
      </c>
      <c r="AV142" s="13" t="s">
        <v>21</v>
      </c>
      <c r="AW142" s="13" t="s">
        <v>39</v>
      </c>
      <c r="AX142" s="13" t="s">
        <v>84</v>
      </c>
      <c r="AY142" s="240" t="s">
        <v>118</v>
      </c>
    </row>
    <row r="143" s="2" customFormat="1" ht="24.15" customHeight="1">
      <c r="A143" s="40"/>
      <c r="B143" s="41"/>
      <c r="C143" s="205" t="s">
        <v>273</v>
      </c>
      <c r="D143" s="205" t="s">
        <v>122</v>
      </c>
      <c r="E143" s="206" t="s">
        <v>274</v>
      </c>
      <c r="F143" s="207" t="s">
        <v>275</v>
      </c>
      <c r="G143" s="208" t="s">
        <v>195</v>
      </c>
      <c r="H143" s="209">
        <v>6.75</v>
      </c>
      <c r="I143" s="210"/>
      <c r="J143" s="211">
        <f>ROUND(I143*H143,2)</f>
        <v>0</v>
      </c>
      <c r="K143" s="207" t="s">
        <v>179</v>
      </c>
      <c r="L143" s="46"/>
      <c r="M143" s="212" t="s">
        <v>32</v>
      </c>
      <c r="N143" s="213" t="s">
        <v>50</v>
      </c>
      <c r="O143" s="86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6" t="s">
        <v>131</v>
      </c>
      <c r="AT143" s="216" t="s">
        <v>122</v>
      </c>
      <c r="AU143" s="216" t="s">
        <v>121</v>
      </c>
      <c r="AY143" s="18" t="s">
        <v>118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84</v>
      </c>
      <c r="BK143" s="217">
        <f>ROUND(I143*H143,2)</f>
        <v>0</v>
      </c>
      <c r="BL143" s="18" t="s">
        <v>131</v>
      </c>
      <c r="BM143" s="216" t="s">
        <v>276</v>
      </c>
    </row>
    <row r="144" s="2" customFormat="1">
      <c r="A144" s="40"/>
      <c r="B144" s="41"/>
      <c r="C144" s="42"/>
      <c r="D144" s="218" t="s">
        <v>129</v>
      </c>
      <c r="E144" s="42"/>
      <c r="F144" s="219" t="s">
        <v>277</v>
      </c>
      <c r="G144" s="42"/>
      <c r="H144" s="42"/>
      <c r="I144" s="220"/>
      <c r="J144" s="42"/>
      <c r="K144" s="42"/>
      <c r="L144" s="46"/>
      <c r="M144" s="221"/>
      <c r="N144" s="22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129</v>
      </c>
      <c r="AU144" s="18" t="s">
        <v>121</v>
      </c>
    </row>
    <row r="145" s="13" customFormat="1">
      <c r="A145" s="13"/>
      <c r="B145" s="229"/>
      <c r="C145" s="230"/>
      <c r="D145" s="231" t="s">
        <v>182</v>
      </c>
      <c r="E145" s="232" t="s">
        <v>32</v>
      </c>
      <c r="F145" s="233" t="s">
        <v>278</v>
      </c>
      <c r="G145" s="230"/>
      <c r="H145" s="234">
        <v>6.75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182</v>
      </c>
      <c r="AU145" s="240" t="s">
        <v>121</v>
      </c>
      <c r="AV145" s="13" t="s">
        <v>21</v>
      </c>
      <c r="AW145" s="13" t="s">
        <v>39</v>
      </c>
      <c r="AX145" s="13" t="s">
        <v>79</v>
      </c>
      <c r="AY145" s="240" t="s">
        <v>118</v>
      </c>
    </row>
    <row r="146" s="14" customFormat="1">
      <c r="A146" s="14"/>
      <c r="B146" s="241"/>
      <c r="C146" s="242"/>
      <c r="D146" s="231" t="s">
        <v>182</v>
      </c>
      <c r="E146" s="243" t="s">
        <v>32</v>
      </c>
      <c r="F146" s="244" t="s">
        <v>184</v>
      </c>
      <c r="G146" s="242"/>
      <c r="H146" s="245">
        <v>6.75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182</v>
      </c>
      <c r="AU146" s="251" t="s">
        <v>121</v>
      </c>
      <c r="AV146" s="14" t="s">
        <v>131</v>
      </c>
      <c r="AW146" s="14" t="s">
        <v>39</v>
      </c>
      <c r="AX146" s="14" t="s">
        <v>84</v>
      </c>
      <c r="AY146" s="251" t="s">
        <v>118</v>
      </c>
    </row>
    <row r="147" s="2" customFormat="1" ht="16.5" customHeight="1">
      <c r="A147" s="40"/>
      <c r="B147" s="41"/>
      <c r="C147" s="205" t="s">
        <v>279</v>
      </c>
      <c r="D147" s="205" t="s">
        <v>122</v>
      </c>
      <c r="E147" s="206" t="s">
        <v>280</v>
      </c>
      <c r="F147" s="207" t="s">
        <v>281</v>
      </c>
      <c r="G147" s="208" t="s">
        <v>178</v>
      </c>
      <c r="H147" s="209">
        <v>54</v>
      </c>
      <c r="I147" s="210"/>
      <c r="J147" s="211">
        <f>ROUND(I147*H147,2)</f>
        <v>0</v>
      </c>
      <c r="K147" s="207" t="s">
        <v>179</v>
      </c>
      <c r="L147" s="46"/>
      <c r="M147" s="212" t="s">
        <v>32</v>
      </c>
      <c r="N147" s="213" t="s">
        <v>50</v>
      </c>
      <c r="O147" s="86"/>
      <c r="P147" s="214">
        <f>O147*H147</f>
        <v>0</v>
      </c>
      <c r="Q147" s="214">
        <v>0.01328</v>
      </c>
      <c r="R147" s="214">
        <f>Q147*H147</f>
        <v>0.71711999999999998</v>
      </c>
      <c r="S147" s="214">
        <v>0</v>
      </c>
      <c r="T147" s="21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6" t="s">
        <v>131</v>
      </c>
      <c r="AT147" s="216" t="s">
        <v>122</v>
      </c>
      <c r="AU147" s="216" t="s">
        <v>121</v>
      </c>
      <c r="AY147" s="18" t="s">
        <v>118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84</v>
      </c>
      <c r="BK147" s="217">
        <f>ROUND(I147*H147,2)</f>
        <v>0</v>
      </c>
      <c r="BL147" s="18" t="s">
        <v>131</v>
      </c>
      <c r="BM147" s="216" t="s">
        <v>282</v>
      </c>
    </row>
    <row r="148" s="2" customFormat="1">
      <c r="A148" s="40"/>
      <c r="B148" s="41"/>
      <c r="C148" s="42"/>
      <c r="D148" s="218" t="s">
        <v>129</v>
      </c>
      <c r="E148" s="42"/>
      <c r="F148" s="219" t="s">
        <v>283</v>
      </c>
      <c r="G148" s="42"/>
      <c r="H148" s="42"/>
      <c r="I148" s="220"/>
      <c r="J148" s="42"/>
      <c r="K148" s="42"/>
      <c r="L148" s="46"/>
      <c r="M148" s="221"/>
      <c r="N148" s="22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129</v>
      </c>
      <c r="AU148" s="18" t="s">
        <v>121</v>
      </c>
    </row>
    <row r="149" s="13" customFormat="1">
      <c r="A149" s="13"/>
      <c r="B149" s="229"/>
      <c r="C149" s="230"/>
      <c r="D149" s="231" t="s">
        <v>182</v>
      </c>
      <c r="E149" s="232" t="s">
        <v>32</v>
      </c>
      <c r="F149" s="233" t="s">
        <v>284</v>
      </c>
      <c r="G149" s="230"/>
      <c r="H149" s="234">
        <v>54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182</v>
      </c>
      <c r="AU149" s="240" t="s">
        <v>121</v>
      </c>
      <c r="AV149" s="13" t="s">
        <v>21</v>
      </c>
      <c r="AW149" s="13" t="s">
        <v>39</v>
      </c>
      <c r="AX149" s="13" t="s">
        <v>79</v>
      </c>
      <c r="AY149" s="240" t="s">
        <v>118</v>
      </c>
    </row>
    <row r="150" s="14" customFormat="1">
      <c r="A150" s="14"/>
      <c r="B150" s="241"/>
      <c r="C150" s="242"/>
      <c r="D150" s="231" t="s">
        <v>182</v>
      </c>
      <c r="E150" s="243" t="s">
        <v>32</v>
      </c>
      <c r="F150" s="244" t="s">
        <v>184</v>
      </c>
      <c r="G150" s="242"/>
      <c r="H150" s="245">
        <v>54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182</v>
      </c>
      <c r="AU150" s="251" t="s">
        <v>121</v>
      </c>
      <c r="AV150" s="14" t="s">
        <v>131</v>
      </c>
      <c r="AW150" s="14" t="s">
        <v>39</v>
      </c>
      <c r="AX150" s="14" t="s">
        <v>84</v>
      </c>
      <c r="AY150" s="251" t="s">
        <v>118</v>
      </c>
    </row>
    <row r="151" s="2" customFormat="1" ht="16.5" customHeight="1">
      <c r="A151" s="40"/>
      <c r="B151" s="41"/>
      <c r="C151" s="205" t="s">
        <v>285</v>
      </c>
      <c r="D151" s="205" t="s">
        <v>122</v>
      </c>
      <c r="E151" s="206" t="s">
        <v>286</v>
      </c>
      <c r="F151" s="207" t="s">
        <v>287</v>
      </c>
      <c r="G151" s="208" t="s">
        <v>178</v>
      </c>
      <c r="H151" s="209">
        <v>54</v>
      </c>
      <c r="I151" s="210"/>
      <c r="J151" s="211">
        <f>ROUND(I151*H151,2)</f>
        <v>0</v>
      </c>
      <c r="K151" s="207" t="s">
        <v>179</v>
      </c>
      <c r="L151" s="46"/>
      <c r="M151" s="212" t="s">
        <v>32</v>
      </c>
      <c r="N151" s="213" t="s">
        <v>50</v>
      </c>
      <c r="O151" s="86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6" t="s">
        <v>131</v>
      </c>
      <c r="AT151" s="216" t="s">
        <v>122</v>
      </c>
      <c r="AU151" s="216" t="s">
        <v>121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84</v>
      </c>
      <c r="BK151" s="217">
        <f>ROUND(I151*H151,2)</f>
        <v>0</v>
      </c>
      <c r="BL151" s="18" t="s">
        <v>131</v>
      </c>
      <c r="BM151" s="216" t="s">
        <v>288</v>
      </c>
    </row>
    <row r="152" s="2" customFormat="1">
      <c r="A152" s="40"/>
      <c r="B152" s="41"/>
      <c r="C152" s="42"/>
      <c r="D152" s="218" t="s">
        <v>129</v>
      </c>
      <c r="E152" s="42"/>
      <c r="F152" s="219" t="s">
        <v>289</v>
      </c>
      <c r="G152" s="42"/>
      <c r="H152" s="42"/>
      <c r="I152" s="220"/>
      <c r="J152" s="42"/>
      <c r="K152" s="42"/>
      <c r="L152" s="46"/>
      <c r="M152" s="221"/>
      <c r="N152" s="22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129</v>
      </c>
      <c r="AU152" s="18" t="s">
        <v>121</v>
      </c>
    </row>
    <row r="153" s="12" customFormat="1" ht="22.8" customHeight="1">
      <c r="A153" s="12"/>
      <c r="B153" s="189"/>
      <c r="C153" s="190"/>
      <c r="D153" s="191" t="s">
        <v>78</v>
      </c>
      <c r="E153" s="203" t="s">
        <v>117</v>
      </c>
      <c r="F153" s="203" t="s">
        <v>290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SUM(P154:P157)</f>
        <v>0</v>
      </c>
      <c r="Q153" s="197"/>
      <c r="R153" s="198">
        <f>SUM(R154:R157)</f>
        <v>128.88652999999999</v>
      </c>
      <c r="S153" s="197"/>
      <c r="T153" s="199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84</v>
      </c>
      <c r="AT153" s="201" t="s">
        <v>78</v>
      </c>
      <c r="AU153" s="201" t="s">
        <v>84</v>
      </c>
      <c r="AY153" s="200" t="s">
        <v>118</v>
      </c>
      <c r="BK153" s="202">
        <f>SUM(BK154:BK157)</f>
        <v>0</v>
      </c>
    </row>
    <row r="154" s="2" customFormat="1" ht="24.15" customHeight="1">
      <c r="A154" s="40"/>
      <c r="B154" s="41"/>
      <c r="C154" s="205" t="s">
        <v>7</v>
      </c>
      <c r="D154" s="205" t="s">
        <v>122</v>
      </c>
      <c r="E154" s="206" t="s">
        <v>291</v>
      </c>
      <c r="F154" s="207" t="s">
        <v>292</v>
      </c>
      <c r="G154" s="208" t="s">
        <v>178</v>
      </c>
      <c r="H154" s="209">
        <v>219.40000000000001</v>
      </c>
      <c r="I154" s="210"/>
      <c r="J154" s="211">
        <f>ROUND(I154*H154,2)</f>
        <v>0</v>
      </c>
      <c r="K154" s="207" t="s">
        <v>179</v>
      </c>
      <c r="L154" s="46"/>
      <c r="M154" s="212" t="s">
        <v>32</v>
      </c>
      <c r="N154" s="213" t="s">
        <v>50</v>
      </c>
      <c r="O154" s="86"/>
      <c r="P154" s="214">
        <f>O154*H154</f>
        <v>0</v>
      </c>
      <c r="Q154" s="214">
        <v>0.38</v>
      </c>
      <c r="R154" s="214">
        <f>Q154*H154</f>
        <v>83.372</v>
      </c>
      <c r="S154" s="214">
        <v>0</v>
      </c>
      <c r="T154" s="21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6" t="s">
        <v>131</v>
      </c>
      <c r="AT154" s="216" t="s">
        <v>122</v>
      </c>
      <c r="AU154" s="216" t="s">
        <v>21</v>
      </c>
      <c r="AY154" s="18" t="s">
        <v>118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84</v>
      </c>
      <c r="BK154" s="217">
        <f>ROUND(I154*H154,2)</f>
        <v>0</v>
      </c>
      <c r="BL154" s="18" t="s">
        <v>131</v>
      </c>
      <c r="BM154" s="216" t="s">
        <v>293</v>
      </c>
    </row>
    <row r="155" s="2" customFormat="1">
      <c r="A155" s="40"/>
      <c r="B155" s="41"/>
      <c r="C155" s="42"/>
      <c r="D155" s="218" t="s">
        <v>129</v>
      </c>
      <c r="E155" s="42"/>
      <c r="F155" s="219" t="s">
        <v>294</v>
      </c>
      <c r="G155" s="42"/>
      <c r="H155" s="42"/>
      <c r="I155" s="220"/>
      <c r="J155" s="42"/>
      <c r="K155" s="42"/>
      <c r="L155" s="46"/>
      <c r="M155" s="221"/>
      <c r="N155" s="22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129</v>
      </c>
      <c r="AU155" s="18" t="s">
        <v>21</v>
      </c>
    </row>
    <row r="156" s="2" customFormat="1" ht="24.15" customHeight="1">
      <c r="A156" s="40"/>
      <c r="B156" s="41"/>
      <c r="C156" s="205" t="s">
        <v>295</v>
      </c>
      <c r="D156" s="205" t="s">
        <v>122</v>
      </c>
      <c r="E156" s="206" t="s">
        <v>296</v>
      </c>
      <c r="F156" s="207" t="s">
        <v>297</v>
      </c>
      <c r="G156" s="208" t="s">
        <v>178</v>
      </c>
      <c r="H156" s="209">
        <v>219.40000000000001</v>
      </c>
      <c r="I156" s="210"/>
      <c r="J156" s="211">
        <f>ROUND(I156*H156,2)</f>
        <v>0</v>
      </c>
      <c r="K156" s="207" t="s">
        <v>179</v>
      </c>
      <c r="L156" s="46"/>
      <c r="M156" s="212" t="s">
        <v>32</v>
      </c>
      <c r="N156" s="213" t="s">
        <v>50</v>
      </c>
      <c r="O156" s="86"/>
      <c r="P156" s="214">
        <f>O156*H156</f>
        <v>0</v>
      </c>
      <c r="Q156" s="214">
        <v>0.20745</v>
      </c>
      <c r="R156" s="214">
        <f>Q156*H156</f>
        <v>45.514530000000001</v>
      </c>
      <c r="S156" s="214">
        <v>0</v>
      </c>
      <c r="T156" s="21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6" t="s">
        <v>131</v>
      </c>
      <c r="AT156" s="216" t="s">
        <v>122</v>
      </c>
      <c r="AU156" s="216" t="s">
        <v>21</v>
      </c>
      <c r="AY156" s="18" t="s">
        <v>118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84</v>
      </c>
      <c r="BK156" s="217">
        <f>ROUND(I156*H156,2)</f>
        <v>0</v>
      </c>
      <c r="BL156" s="18" t="s">
        <v>131</v>
      </c>
      <c r="BM156" s="216" t="s">
        <v>298</v>
      </c>
    </row>
    <row r="157" s="2" customFormat="1">
      <c r="A157" s="40"/>
      <c r="B157" s="41"/>
      <c r="C157" s="42"/>
      <c r="D157" s="218" t="s">
        <v>129</v>
      </c>
      <c r="E157" s="42"/>
      <c r="F157" s="219" t="s">
        <v>299</v>
      </c>
      <c r="G157" s="42"/>
      <c r="H157" s="42"/>
      <c r="I157" s="220"/>
      <c r="J157" s="42"/>
      <c r="K157" s="42"/>
      <c r="L157" s="46"/>
      <c r="M157" s="221"/>
      <c r="N157" s="22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129</v>
      </c>
      <c r="AU157" s="18" t="s">
        <v>21</v>
      </c>
    </row>
    <row r="158" s="12" customFormat="1" ht="22.8" customHeight="1">
      <c r="A158" s="12"/>
      <c r="B158" s="189"/>
      <c r="C158" s="190"/>
      <c r="D158" s="191" t="s">
        <v>78</v>
      </c>
      <c r="E158" s="203" t="s">
        <v>214</v>
      </c>
      <c r="F158" s="203" t="s">
        <v>300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SUM(P159:P221)</f>
        <v>0</v>
      </c>
      <c r="Q158" s="197"/>
      <c r="R158" s="198">
        <f>SUM(R159:R221)</f>
        <v>15.599447999999999</v>
      </c>
      <c r="S158" s="197"/>
      <c r="T158" s="199">
        <f>SUM(T159:T221)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78</v>
      </c>
      <c r="AU158" s="201" t="s">
        <v>84</v>
      </c>
      <c r="AY158" s="200" t="s">
        <v>118</v>
      </c>
      <c r="BK158" s="202">
        <f>SUM(BK159:BK221)</f>
        <v>0</v>
      </c>
    </row>
    <row r="159" s="2" customFormat="1" ht="24.15" customHeight="1">
      <c r="A159" s="40"/>
      <c r="B159" s="41"/>
      <c r="C159" s="205" t="s">
        <v>301</v>
      </c>
      <c r="D159" s="205" t="s">
        <v>122</v>
      </c>
      <c r="E159" s="206" t="s">
        <v>302</v>
      </c>
      <c r="F159" s="207" t="s">
        <v>303</v>
      </c>
      <c r="G159" s="208" t="s">
        <v>304</v>
      </c>
      <c r="H159" s="209">
        <v>2</v>
      </c>
      <c r="I159" s="210"/>
      <c r="J159" s="211">
        <f>ROUND(I159*H159,2)</f>
        <v>0</v>
      </c>
      <c r="K159" s="207" t="s">
        <v>179</v>
      </c>
      <c r="L159" s="46"/>
      <c r="M159" s="212" t="s">
        <v>32</v>
      </c>
      <c r="N159" s="213" t="s">
        <v>50</v>
      </c>
      <c r="O159" s="86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6" t="s">
        <v>131</v>
      </c>
      <c r="AT159" s="216" t="s">
        <v>122</v>
      </c>
      <c r="AU159" s="216" t="s">
        <v>21</v>
      </c>
      <c r="AY159" s="18" t="s">
        <v>118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84</v>
      </c>
      <c r="BK159" s="217">
        <f>ROUND(I159*H159,2)</f>
        <v>0</v>
      </c>
      <c r="BL159" s="18" t="s">
        <v>131</v>
      </c>
      <c r="BM159" s="216" t="s">
        <v>305</v>
      </c>
    </row>
    <row r="160" s="2" customFormat="1">
      <c r="A160" s="40"/>
      <c r="B160" s="41"/>
      <c r="C160" s="42"/>
      <c r="D160" s="218" t="s">
        <v>129</v>
      </c>
      <c r="E160" s="42"/>
      <c r="F160" s="219" t="s">
        <v>306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129</v>
      </c>
      <c r="AU160" s="18" t="s">
        <v>21</v>
      </c>
    </row>
    <row r="161" s="2" customFormat="1" ht="16.5" customHeight="1">
      <c r="A161" s="40"/>
      <c r="B161" s="41"/>
      <c r="C161" s="252" t="s">
        <v>307</v>
      </c>
      <c r="D161" s="252" t="s">
        <v>260</v>
      </c>
      <c r="E161" s="253" t="s">
        <v>308</v>
      </c>
      <c r="F161" s="254" t="s">
        <v>309</v>
      </c>
      <c r="G161" s="255" t="s">
        <v>304</v>
      </c>
      <c r="H161" s="256">
        <v>1</v>
      </c>
      <c r="I161" s="257"/>
      <c r="J161" s="258">
        <f>ROUND(I161*H161,2)</f>
        <v>0</v>
      </c>
      <c r="K161" s="254" t="s">
        <v>179</v>
      </c>
      <c r="L161" s="259"/>
      <c r="M161" s="260" t="s">
        <v>32</v>
      </c>
      <c r="N161" s="261" t="s">
        <v>50</v>
      </c>
      <c r="O161" s="86"/>
      <c r="P161" s="214">
        <f>O161*H161</f>
        <v>0</v>
      </c>
      <c r="Q161" s="214">
        <v>0.0080000000000000002</v>
      </c>
      <c r="R161" s="214">
        <f>Q161*H161</f>
        <v>0.0080000000000000002</v>
      </c>
      <c r="S161" s="214">
        <v>0</v>
      </c>
      <c r="T161" s="21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6" t="s">
        <v>214</v>
      </c>
      <c r="AT161" s="216" t="s">
        <v>260</v>
      </c>
      <c r="AU161" s="216" t="s">
        <v>21</v>
      </c>
      <c r="AY161" s="18" t="s">
        <v>118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84</v>
      </c>
      <c r="BK161" s="217">
        <f>ROUND(I161*H161,2)</f>
        <v>0</v>
      </c>
      <c r="BL161" s="18" t="s">
        <v>131</v>
      </c>
      <c r="BM161" s="216" t="s">
        <v>310</v>
      </c>
    </row>
    <row r="162" s="2" customFormat="1" ht="16.5" customHeight="1">
      <c r="A162" s="40"/>
      <c r="B162" s="41"/>
      <c r="C162" s="252" t="s">
        <v>311</v>
      </c>
      <c r="D162" s="252" t="s">
        <v>260</v>
      </c>
      <c r="E162" s="253" t="s">
        <v>312</v>
      </c>
      <c r="F162" s="254" t="s">
        <v>313</v>
      </c>
      <c r="G162" s="255" t="s">
        <v>304</v>
      </c>
      <c r="H162" s="256">
        <v>1</v>
      </c>
      <c r="I162" s="257"/>
      <c r="J162" s="258">
        <f>ROUND(I162*H162,2)</f>
        <v>0</v>
      </c>
      <c r="K162" s="254" t="s">
        <v>179</v>
      </c>
      <c r="L162" s="259"/>
      <c r="M162" s="260" t="s">
        <v>32</v>
      </c>
      <c r="N162" s="261" t="s">
        <v>50</v>
      </c>
      <c r="O162" s="86"/>
      <c r="P162" s="214">
        <f>O162*H162</f>
        <v>0</v>
      </c>
      <c r="Q162" s="214">
        <v>0.0112</v>
      </c>
      <c r="R162" s="214">
        <f>Q162*H162</f>
        <v>0.0112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214</v>
      </c>
      <c r="AT162" s="216" t="s">
        <v>260</v>
      </c>
      <c r="AU162" s="216" t="s">
        <v>21</v>
      </c>
      <c r="AY162" s="18" t="s">
        <v>118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84</v>
      </c>
      <c r="BK162" s="217">
        <f>ROUND(I162*H162,2)</f>
        <v>0</v>
      </c>
      <c r="BL162" s="18" t="s">
        <v>131</v>
      </c>
      <c r="BM162" s="216" t="s">
        <v>314</v>
      </c>
    </row>
    <row r="163" s="2" customFormat="1" ht="24.15" customHeight="1">
      <c r="A163" s="40"/>
      <c r="B163" s="41"/>
      <c r="C163" s="205" t="s">
        <v>315</v>
      </c>
      <c r="D163" s="205" t="s">
        <v>122</v>
      </c>
      <c r="E163" s="206" t="s">
        <v>316</v>
      </c>
      <c r="F163" s="207" t="s">
        <v>317</v>
      </c>
      <c r="G163" s="208" t="s">
        <v>304</v>
      </c>
      <c r="H163" s="209">
        <v>12</v>
      </c>
      <c r="I163" s="210"/>
      <c r="J163" s="211">
        <f>ROUND(I163*H163,2)</f>
        <v>0</v>
      </c>
      <c r="K163" s="207" t="s">
        <v>179</v>
      </c>
      <c r="L163" s="46"/>
      <c r="M163" s="212" t="s">
        <v>32</v>
      </c>
      <c r="N163" s="213" t="s">
        <v>50</v>
      </c>
      <c r="O163" s="86"/>
      <c r="P163" s="214">
        <f>O163*H163</f>
        <v>0</v>
      </c>
      <c r="Q163" s="214">
        <v>0.00167</v>
      </c>
      <c r="R163" s="214">
        <f>Q163*H163</f>
        <v>0.020040000000000002</v>
      </c>
      <c r="S163" s="214">
        <v>0</v>
      </c>
      <c r="T163" s="21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6" t="s">
        <v>131</v>
      </c>
      <c r="AT163" s="216" t="s">
        <v>122</v>
      </c>
      <c r="AU163" s="216" t="s">
        <v>21</v>
      </c>
      <c r="AY163" s="18" t="s">
        <v>118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84</v>
      </c>
      <c r="BK163" s="217">
        <f>ROUND(I163*H163,2)</f>
        <v>0</v>
      </c>
      <c r="BL163" s="18" t="s">
        <v>131</v>
      </c>
      <c r="BM163" s="216" t="s">
        <v>318</v>
      </c>
    </row>
    <row r="164" s="2" customFormat="1">
      <c r="A164" s="40"/>
      <c r="B164" s="41"/>
      <c r="C164" s="42"/>
      <c r="D164" s="218" t="s">
        <v>129</v>
      </c>
      <c r="E164" s="42"/>
      <c r="F164" s="219" t="s">
        <v>319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129</v>
      </c>
      <c r="AU164" s="18" t="s">
        <v>21</v>
      </c>
    </row>
    <row r="165" s="2" customFormat="1" ht="16.5" customHeight="1">
      <c r="A165" s="40"/>
      <c r="B165" s="41"/>
      <c r="C165" s="252" t="s">
        <v>320</v>
      </c>
      <c r="D165" s="252" t="s">
        <v>260</v>
      </c>
      <c r="E165" s="253" t="s">
        <v>321</v>
      </c>
      <c r="F165" s="254" t="s">
        <v>322</v>
      </c>
      <c r="G165" s="255" t="s">
        <v>304</v>
      </c>
      <c r="H165" s="256">
        <v>11</v>
      </c>
      <c r="I165" s="257"/>
      <c r="J165" s="258">
        <f>ROUND(I165*H165,2)</f>
        <v>0</v>
      </c>
      <c r="K165" s="254" t="s">
        <v>179</v>
      </c>
      <c r="L165" s="259"/>
      <c r="M165" s="260" t="s">
        <v>32</v>
      </c>
      <c r="N165" s="261" t="s">
        <v>50</v>
      </c>
      <c r="O165" s="86"/>
      <c r="P165" s="214">
        <f>O165*H165</f>
        <v>0</v>
      </c>
      <c r="Q165" s="214">
        <v>0.0132</v>
      </c>
      <c r="R165" s="214">
        <f>Q165*H165</f>
        <v>0.1452</v>
      </c>
      <c r="S165" s="214">
        <v>0</v>
      </c>
      <c r="T165" s="21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214</v>
      </c>
      <c r="AT165" s="216" t="s">
        <v>260</v>
      </c>
      <c r="AU165" s="216" t="s">
        <v>21</v>
      </c>
      <c r="AY165" s="18" t="s">
        <v>118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84</v>
      </c>
      <c r="BK165" s="217">
        <f>ROUND(I165*H165,2)</f>
        <v>0</v>
      </c>
      <c r="BL165" s="18" t="s">
        <v>131</v>
      </c>
      <c r="BM165" s="216" t="s">
        <v>323</v>
      </c>
    </row>
    <row r="166" s="2" customFormat="1" ht="16.5" customHeight="1">
      <c r="A166" s="40"/>
      <c r="B166" s="41"/>
      <c r="C166" s="252" t="s">
        <v>324</v>
      </c>
      <c r="D166" s="252" t="s">
        <v>260</v>
      </c>
      <c r="E166" s="253" t="s">
        <v>325</v>
      </c>
      <c r="F166" s="254" t="s">
        <v>326</v>
      </c>
      <c r="G166" s="255" t="s">
        <v>304</v>
      </c>
      <c r="H166" s="256">
        <v>1</v>
      </c>
      <c r="I166" s="257"/>
      <c r="J166" s="258">
        <f>ROUND(I166*H166,2)</f>
        <v>0</v>
      </c>
      <c r="K166" s="254" t="s">
        <v>179</v>
      </c>
      <c r="L166" s="259"/>
      <c r="M166" s="260" t="s">
        <v>32</v>
      </c>
      <c r="N166" s="261" t="s">
        <v>50</v>
      </c>
      <c r="O166" s="86"/>
      <c r="P166" s="214">
        <f>O166*H166</f>
        <v>0</v>
      </c>
      <c r="Q166" s="214">
        <v>0.0068999999999999999</v>
      </c>
      <c r="R166" s="214">
        <f>Q166*H166</f>
        <v>0.0068999999999999999</v>
      </c>
      <c r="S166" s="214">
        <v>0</v>
      </c>
      <c r="T166" s="21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6" t="s">
        <v>214</v>
      </c>
      <c r="AT166" s="216" t="s">
        <v>260</v>
      </c>
      <c r="AU166" s="216" t="s">
        <v>21</v>
      </c>
      <c r="AY166" s="18" t="s">
        <v>118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84</v>
      </c>
      <c r="BK166" s="217">
        <f>ROUND(I166*H166,2)</f>
        <v>0</v>
      </c>
      <c r="BL166" s="18" t="s">
        <v>131</v>
      </c>
      <c r="BM166" s="216" t="s">
        <v>327</v>
      </c>
    </row>
    <row r="167" s="2" customFormat="1" ht="24.15" customHeight="1">
      <c r="A167" s="40"/>
      <c r="B167" s="41"/>
      <c r="C167" s="205" t="s">
        <v>328</v>
      </c>
      <c r="D167" s="205" t="s">
        <v>122</v>
      </c>
      <c r="E167" s="206" t="s">
        <v>329</v>
      </c>
      <c r="F167" s="207" t="s">
        <v>330</v>
      </c>
      <c r="G167" s="208" t="s">
        <v>304</v>
      </c>
      <c r="H167" s="209">
        <v>20</v>
      </c>
      <c r="I167" s="210"/>
      <c r="J167" s="211">
        <f>ROUND(I167*H167,2)</f>
        <v>0</v>
      </c>
      <c r="K167" s="207" t="s">
        <v>179</v>
      </c>
      <c r="L167" s="46"/>
      <c r="M167" s="212" t="s">
        <v>32</v>
      </c>
      <c r="N167" s="213" t="s">
        <v>50</v>
      </c>
      <c r="O167" s="86"/>
      <c r="P167" s="214">
        <f>O167*H167</f>
        <v>0</v>
      </c>
      <c r="Q167" s="214">
        <v>0.0017099999999999999</v>
      </c>
      <c r="R167" s="214">
        <f>Q167*H167</f>
        <v>0.034200000000000001</v>
      </c>
      <c r="S167" s="214">
        <v>0</v>
      </c>
      <c r="T167" s="21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6" t="s">
        <v>131</v>
      </c>
      <c r="AT167" s="216" t="s">
        <v>122</v>
      </c>
      <c r="AU167" s="216" t="s">
        <v>21</v>
      </c>
      <c r="AY167" s="18" t="s">
        <v>118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84</v>
      </c>
      <c r="BK167" s="217">
        <f>ROUND(I167*H167,2)</f>
        <v>0</v>
      </c>
      <c r="BL167" s="18" t="s">
        <v>131</v>
      </c>
      <c r="BM167" s="216" t="s">
        <v>331</v>
      </c>
    </row>
    <row r="168" s="2" customFormat="1">
      <c r="A168" s="40"/>
      <c r="B168" s="41"/>
      <c r="C168" s="42"/>
      <c r="D168" s="218" t="s">
        <v>129</v>
      </c>
      <c r="E168" s="42"/>
      <c r="F168" s="219" t="s">
        <v>332</v>
      </c>
      <c r="G168" s="42"/>
      <c r="H168" s="42"/>
      <c r="I168" s="220"/>
      <c r="J168" s="42"/>
      <c r="K168" s="42"/>
      <c r="L168" s="46"/>
      <c r="M168" s="221"/>
      <c r="N168" s="22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129</v>
      </c>
      <c r="AU168" s="18" t="s">
        <v>21</v>
      </c>
    </row>
    <row r="169" s="2" customFormat="1" ht="16.5" customHeight="1">
      <c r="A169" s="40"/>
      <c r="B169" s="41"/>
      <c r="C169" s="252" t="s">
        <v>333</v>
      </c>
      <c r="D169" s="252" t="s">
        <v>260</v>
      </c>
      <c r="E169" s="253" t="s">
        <v>334</v>
      </c>
      <c r="F169" s="254" t="s">
        <v>335</v>
      </c>
      <c r="G169" s="255" t="s">
        <v>304</v>
      </c>
      <c r="H169" s="256">
        <v>20</v>
      </c>
      <c r="I169" s="257"/>
      <c r="J169" s="258">
        <f>ROUND(I169*H169,2)</f>
        <v>0</v>
      </c>
      <c r="K169" s="254" t="s">
        <v>179</v>
      </c>
      <c r="L169" s="259"/>
      <c r="M169" s="260" t="s">
        <v>32</v>
      </c>
      <c r="N169" s="261" t="s">
        <v>50</v>
      </c>
      <c r="O169" s="86"/>
      <c r="P169" s="214">
        <f>O169*H169</f>
        <v>0</v>
      </c>
      <c r="Q169" s="214">
        <v>0.0149</v>
      </c>
      <c r="R169" s="214">
        <f>Q169*H169</f>
        <v>0.29799999999999999</v>
      </c>
      <c r="S169" s="214">
        <v>0</v>
      </c>
      <c r="T169" s="21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6" t="s">
        <v>214</v>
      </c>
      <c r="AT169" s="216" t="s">
        <v>260</v>
      </c>
      <c r="AU169" s="216" t="s">
        <v>21</v>
      </c>
      <c r="AY169" s="18" t="s">
        <v>118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84</v>
      </c>
      <c r="BK169" s="217">
        <f>ROUND(I169*H169,2)</f>
        <v>0</v>
      </c>
      <c r="BL169" s="18" t="s">
        <v>131</v>
      </c>
      <c r="BM169" s="216" t="s">
        <v>336</v>
      </c>
    </row>
    <row r="170" s="2" customFormat="1" ht="24.15" customHeight="1">
      <c r="A170" s="40"/>
      <c r="B170" s="41"/>
      <c r="C170" s="205" t="s">
        <v>337</v>
      </c>
      <c r="D170" s="205" t="s">
        <v>122</v>
      </c>
      <c r="E170" s="206" t="s">
        <v>338</v>
      </c>
      <c r="F170" s="207" t="s">
        <v>339</v>
      </c>
      <c r="G170" s="208" t="s">
        <v>202</v>
      </c>
      <c r="H170" s="209">
        <v>289</v>
      </c>
      <c r="I170" s="210"/>
      <c r="J170" s="211">
        <f>ROUND(I170*H170,2)</f>
        <v>0</v>
      </c>
      <c r="K170" s="207" t="s">
        <v>179</v>
      </c>
      <c r="L170" s="46"/>
      <c r="M170" s="212" t="s">
        <v>32</v>
      </c>
      <c r="N170" s="213" t="s">
        <v>50</v>
      </c>
      <c r="O170" s="86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6" t="s">
        <v>131</v>
      </c>
      <c r="AT170" s="216" t="s">
        <v>122</v>
      </c>
      <c r="AU170" s="216" t="s">
        <v>21</v>
      </c>
      <c r="AY170" s="18" t="s">
        <v>118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84</v>
      </c>
      <c r="BK170" s="217">
        <f>ROUND(I170*H170,2)</f>
        <v>0</v>
      </c>
      <c r="BL170" s="18" t="s">
        <v>131</v>
      </c>
      <c r="BM170" s="216" t="s">
        <v>340</v>
      </c>
    </row>
    <row r="171" s="2" customFormat="1">
      <c r="A171" s="40"/>
      <c r="B171" s="41"/>
      <c r="C171" s="42"/>
      <c r="D171" s="218" t="s">
        <v>129</v>
      </c>
      <c r="E171" s="42"/>
      <c r="F171" s="219" t="s">
        <v>341</v>
      </c>
      <c r="G171" s="42"/>
      <c r="H171" s="42"/>
      <c r="I171" s="220"/>
      <c r="J171" s="42"/>
      <c r="K171" s="42"/>
      <c r="L171" s="46"/>
      <c r="M171" s="221"/>
      <c r="N171" s="22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129</v>
      </c>
      <c r="AU171" s="18" t="s">
        <v>21</v>
      </c>
    </row>
    <row r="172" s="2" customFormat="1" ht="16.5" customHeight="1">
      <c r="A172" s="40"/>
      <c r="B172" s="41"/>
      <c r="C172" s="252" t="s">
        <v>342</v>
      </c>
      <c r="D172" s="252" t="s">
        <v>260</v>
      </c>
      <c r="E172" s="253" t="s">
        <v>343</v>
      </c>
      <c r="F172" s="254" t="s">
        <v>344</v>
      </c>
      <c r="G172" s="255" t="s">
        <v>202</v>
      </c>
      <c r="H172" s="256">
        <v>1299.2000000000001</v>
      </c>
      <c r="I172" s="257"/>
      <c r="J172" s="258">
        <f>ROUND(I172*H172,2)</f>
        <v>0</v>
      </c>
      <c r="K172" s="254" t="s">
        <v>179</v>
      </c>
      <c r="L172" s="259"/>
      <c r="M172" s="260" t="s">
        <v>32</v>
      </c>
      <c r="N172" s="261" t="s">
        <v>50</v>
      </c>
      <c r="O172" s="86"/>
      <c r="P172" s="214">
        <f>O172*H172</f>
        <v>0</v>
      </c>
      <c r="Q172" s="214">
        <v>0.00214</v>
      </c>
      <c r="R172" s="214">
        <f>Q172*H172</f>
        <v>2.7802880000000001</v>
      </c>
      <c r="S172" s="214">
        <v>0</v>
      </c>
      <c r="T172" s="21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6" t="s">
        <v>214</v>
      </c>
      <c r="AT172" s="216" t="s">
        <v>260</v>
      </c>
      <c r="AU172" s="216" t="s">
        <v>21</v>
      </c>
      <c r="AY172" s="18" t="s">
        <v>118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84</v>
      </c>
      <c r="BK172" s="217">
        <f>ROUND(I172*H172,2)</f>
        <v>0</v>
      </c>
      <c r="BL172" s="18" t="s">
        <v>131</v>
      </c>
      <c r="BM172" s="216" t="s">
        <v>345</v>
      </c>
    </row>
    <row r="173" s="13" customFormat="1">
      <c r="A173" s="13"/>
      <c r="B173" s="229"/>
      <c r="C173" s="230"/>
      <c r="D173" s="231" t="s">
        <v>182</v>
      </c>
      <c r="E173" s="232" t="s">
        <v>32</v>
      </c>
      <c r="F173" s="233" t="s">
        <v>346</v>
      </c>
      <c r="G173" s="230"/>
      <c r="H173" s="234">
        <v>1280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182</v>
      </c>
      <c r="AU173" s="240" t="s">
        <v>21</v>
      </c>
      <c r="AV173" s="13" t="s">
        <v>21</v>
      </c>
      <c r="AW173" s="13" t="s">
        <v>39</v>
      </c>
      <c r="AX173" s="13" t="s">
        <v>84</v>
      </c>
      <c r="AY173" s="240" t="s">
        <v>118</v>
      </c>
    </row>
    <row r="174" s="13" customFormat="1">
      <c r="A174" s="13"/>
      <c r="B174" s="229"/>
      <c r="C174" s="230"/>
      <c r="D174" s="231" t="s">
        <v>182</v>
      </c>
      <c r="E174" s="230"/>
      <c r="F174" s="233" t="s">
        <v>347</v>
      </c>
      <c r="G174" s="230"/>
      <c r="H174" s="234">
        <v>1299.2000000000001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182</v>
      </c>
      <c r="AU174" s="240" t="s">
        <v>21</v>
      </c>
      <c r="AV174" s="13" t="s">
        <v>21</v>
      </c>
      <c r="AW174" s="13" t="s">
        <v>4</v>
      </c>
      <c r="AX174" s="13" t="s">
        <v>84</v>
      </c>
      <c r="AY174" s="240" t="s">
        <v>118</v>
      </c>
    </row>
    <row r="175" s="2" customFormat="1" ht="24.15" customHeight="1">
      <c r="A175" s="40"/>
      <c r="B175" s="41"/>
      <c r="C175" s="205" t="s">
        <v>348</v>
      </c>
      <c r="D175" s="205" t="s">
        <v>122</v>
      </c>
      <c r="E175" s="206" t="s">
        <v>349</v>
      </c>
      <c r="F175" s="207" t="s">
        <v>350</v>
      </c>
      <c r="G175" s="208" t="s">
        <v>304</v>
      </c>
      <c r="H175" s="209">
        <v>100</v>
      </c>
      <c r="I175" s="210"/>
      <c r="J175" s="211">
        <f>ROUND(I175*H175,2)</f>
        <v>0</v>
      </c>
      <c r="K175" s="207" t="s">
        <v>179</v>
      </c>
      <c r="L175" s="46"/>
      <c r="M175" s="212" t="s">
        <v>32</v>
      </c>
      <c r="N175" s="213" t="s">
        <v>50</v>
      </c>
      <c r="O175" s="86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6" t="s">
        <v>131</v>
      </c>
      <c r="AT175" s="216" t="s">
        <v>122</v>
      </c>
      <c r="AU175" s="216" t="s">
        <v>21</v>
      </c>
      <c r="AY175" s="18" t="s">
        <v>118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84</v>
      </c>
      <c r="BK175" s="217">
        <f>ROUND(I175*H175,2)</f>
        <v>0</v>
      </c>
      <c r="BL175" s="18" t="s">
        <v>131</v>
      </c>
      <c r="BM175" s="216" t="s">
        <v>351</v>
      </c>
    </row>
    <row r="176" s="2" customFormat="1">
      <c r="A176" s="40"/>
      <c r="B176" s="41"/>
      <c r="C176" s="42"/>
      <c r="D176" s="218" t="s">
        <v>129</v>
      </c>
      <c r="E176" s="42"/>
      <c r="F176" s="219" t="s">
        <v>352</v>
      </c>
      <c r="G176" s="42"/>
      <c r="H176" s="42"/>
      <c r="I176" s="220"/>
      <c r="J176" s="42"/>
      <c r="K176" s="42"/>
      <c r="L176" s="46"/>
      <c r="M176" s="221"/>
      <c r="N176" s="22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129</v>
      </c>
      <c r="AU176" s="18" t="s">
        <v>21</v>
      </c>
    </row>
    <row r="177" s="2" customFormat="1" ht="16.5" customHeight="1">
      <c r="A177" s="40"/>
      <c r="B177" s="41"/>
      <c r="C177" s="252" t="s">
        <v>353</v>
      </c>
      <c r="D177" s="252" t="s">
        <v>260</v>
      </c>
      <c r="E177" s="253" t="s">
        <v>354</v>
      </c>
      <c r="F177" s="254" t="s">
        <v>355</v>
      </c>
      <c r="G177" s="255" t="s">
        <v>304</v>
      </c>
      <c r="H177" s="256">
        <v>87</v>
      </c>
      <c r="I177" s="257"/>
      <c r="J177" s="258">
        <f>ROUND(I177*H177,2)</f>
        <v>0</v>
      </c>
      <c r="K177" s="254" t="s">
        <v>179</v>
      </c>
      <c r="L177" s="259"/>
      <c r="M177" s="260" t="s">
        <v>32</v>
      </c>
      <c r="N177" s="261" t="s">
        <v>50</v>
      </c>
      <c r="O177" s="86"/>
      <c r="P177" s="214">
        <f>O177*H177</f>
        <v>0</v>
      </c>
      <c r="Q177" s="214">
        <v>0.00038999999999999999</v>
      </c>
      <c r="R177" s="214">
        <f>Q177*H177</f>
        <v>0.033930000000000002</v>
      </c>
      <c r="S177" s="214">
        <v>0</v>
      </c>
      <c r="T177" s="21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6" t="s">
        <v>214</v>
      </c>
      <c r="AT177" s="216" t="s">
        <v>260</v>
      </c>
      <c r="AU177" s="216" t="s">
        <v>21</v>
      </c>
      <c r="AY177" s="18" t="s">
        <v>118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84</v>
      </c>
      <c r="BK177" s="217">
        <f>ROUND(I177*H177,2)</f>
        <v>0</v>
      </c>
      <c r="BL177" s="18" t="s">
        <v>131</v>
      </c>
      <c r="BM177" s="216" t="s">
        <v>356</v>
      </c>
    </row>
    <row r="178" s="2" customFormat="1" ht="16.5" customHeight="1">
      <c r="A178" s="40"/>
      <c r="B178" s="41"/>
      <c r="C178" s="252" t="s">
        <v>357</v>
      </c>
      <c r="D178" s="252" t="s">
        <v>260</v>
      </c>
      <c r="E178" s="253" t="s">
        <v>358</v>
      </c>
      <c r="F178" s="254" t="s">
        <v>359</v>
      </c>
      <c r="G178" s="255" t="s">
        <v>304</v>
      </c>
      <c r="H178" s="256">
        <v>6</v>
      </c>
      <c r="I178" s="257"/>
      <c r="J178" s="258">
        <f>ROUND(I178*H178,2)</f>
        <v>0</v>
      </c>
      <c r="K178" s="254" t="s">
        <v>179</v>
      </c>
      <c r="L178" s="259"/>
      <c r="M178" s="260" t="s">
        <v>32</v>
      </c>
      <c r="N178" s="261" t="s">
        <v>50</v>
      </c>
      <c r="O178" s="86"/>
      <c r="P178" s="214">
        <f>O178*H178</f>
        <v>0</v>
      </c>
      <c r="Q178" s="214">
        <v>0.00038999999999999999</v>
      </c>
      <c r="R178" s="214">
        <f>Q178*H178</f>
        <v>0.0023400000000000001</v>
      </c>
      <c r="S178" s="214">
        <v>0</v>
      </c>
      <c r="T178" s="21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6" t="s">
        <v>214</v>
      </c>
      <c r="AT178" s="216" t="s">
        <v>260</v>
      </c>
      <c r="AU178" s="216" t="s">
        <v>21</v>
      </c>
      <c r="AY178" s="18" t="s">
        <v>118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84</v>
      </c>
      <c r="BK178" s="217">
        <f>ROUND(I178*H178,2)</f>
        <v>0</v>
      </c>
      <c r="BL178" s="18" t="s">
        <v>131</v>
      </c>
      <c r="BM178" s="216" t="s">
        <v>360</v>
      </c>
    </row>
    <row r="179" s="2" customFormat="1" ht="16.5" customHeight="1">
      <c r="A179" s="40"/>
      <c r="B179" s="41"/>
      <c r="C179" s="252" t="s">
        <v>361</v>
      </c>
      <c r="D179" s="252" t="s">
        <v>260</v>
      </c>
      <c r="E179" s="253" t="s">
        <v>362</v>
      </c>
      <c r="F179" s="254" t="s">
        <v>363</v>
      </c>
      <c r="G179" s="255" t="s">
        <v>304</v>
      </c>
      <c r="H179" s="256">
        <v>5</v>
      </c>
      <c r="I179" s="257"/>
      <c r="J179" s="258">
        <f>ROUND(I179*H179,2)</f>
        <v>0</v>
      </c>
      <c r="K179" s="254" t="s">
        <v>179</v>
      </c>
      <c r="L179" s="259"/>
      <c r="M179" s="260" t="s">
        <v>32</v>
      </c>
      <c r="N179" s="261" t="s">
        <v>50</v>
      </c>
      <c r="O179" s="86"/>
      <c r="P179" s="214">
        <f>O179*H179</f>
        <v>0</v>
      </c>
      <c r="Q179" s="214">
        <v>0.00038999999999999999</v>
      </c>
      <c r="R179" s="214">
        <f>Q179*H179</f>
        <v>0.0019499999999999999</v>
      </c>
      <c r="S179" s="214">
        <v>0</v>
      </c>
      <c r="T179" s="21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6" t="s">
        <v>214</v>
      </c>
      <c r="AT179" s="216" t="s">
        <v>260</v>
      </c>
      <c r="AU179" s="216" t="s">
        <v>21</v>
      </c>
      <c r="AY179" s="18" t="s">
        <v>118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84</v>
      </c>
      <c r="BK179" s="217">
        <f>ROUND(I179*H179,2)</f>
        <v>0</v>
      </c>
      <c r="BL179" s="18" t="s">
        <v>131</v>
      </c>
      <c r="BM179" s="216" t="s">
        <v>364</v>
      </c>
    </row>
    <row r="180" s="2" customFormat="1" ht="16.5" customHeight="1">
      <c r="A180" s="40"/>
      <c r="B180" s="41"/>
      <c r="C180" s="252" t="s">
        <v>365</v>
      </c>
      <c r="D180" s="252" t="s">
        <v>260</v>
      </c>
      <c r="E180" s="253" t="s">
        <v>366</v>
      </c>
      <c r="F180" s="254" t="s">
        <v>367</v>
      </c>
      <c r="G180" s="255" t="s">
        <v>304</v>
      </c>
      <c r="H180" s="256">
        <v>1</v>
      </c>
      <c r="I180" s="257"/>
      <c r="J180" s="258">
        <f>ROUND(I180*H180,2)</f>
        <v>0</v>
      </c>
      <c r="K180" s="254" t="s">
        <v>179</v>
      </c>
      <c r="L180" s="259"/>
      <c r="M180" s="260" t="s">
        <v>32</v>
      </c>
      <c r="N180" s="261" t="s">
        <v>50</v>
      </c>
      <c r="O180" s="86"/>
      <c r="P180" s="214">
        <f>O180*H180</f>
        <v>0</v>
      </c>
      <c r="Q180" s="214">
        <v>0.00038999999999999999</v>
      </c>
      <c r="R180" s="214">
        <f>Q180*H180</f>
        <v>0.00038999999999999999</v>
      </c>
      <c r="S180" s="214">
        <v>0</v>
      </c>
      <c r="T180" s="21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6" t="s">
        <v>214</v>
      </c>
      <c r="AT180" s="216" t="s">
        <v>260</v>
      </c>
      <c r="AU180" s="216" t="s">
        <v>21</v>
      </c>
      <c r="AY180" s="18" t="s">
        <v>118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84</v>
      </c>
      <c r="BK180" s="217">
        <f>ROUND(I180*H180,2)</f>
        <v>0</v>
      </c>
      <c r="BL180" s="18" t="s">
        <v>131</v>
      </c>
      <c r="BM180" s="216" t="s">
        <v>368</v>
      </c>
    </row>
    <row r="181" s="2" customFormat="1" ht="16.5" customHeight="1">
      <c r="A181" s="40"/>
      <c r="B181" s="41"/>
      <c r="C181" s="252" t="s">
        <v>369</v>
      </c>
      <c r="D181" s="252" t="s">
        <v>260</v>
      </c>
      <c r="E181" s="253" t="s">
        <v>370</v>
      </c>
      <c r="F181" s="254" t="s">
        <v>371</v>
      </c>
      <c r="G181" s="255" t="s">
        <v>304</v>
      </c>
      <c r="H181" s="256">
        <v>1</v>
      </c>
      <c r="I181" s="257"/>
      <c r="J181" s="258">
        <f>ROUND(I181*H181,2)</f>
        <v>0</v>
      </c>
      <c r="K181" s="254" t="s">
        <v>179</v>
      </c>
      <c r="L181" s="259"/>
      <c r="M181" s="260" t="s">
        <v>32</v>
      </c>
      <c r="N181" s="261" t="s">
        <v>50</v>
      </c>
      <c r="O181" s="86"/>
      <c r="P181" s="214">
        <f>O181*H181</f>
        <v>0</v>
      </c>
      <c r="Q181" s="214">
        <v>0.00038999999999999999</v>
      </c>
      <c r="R181" s="214">
        <f>Q181*H181</f>
        <v>0.00038999999999999999</v>
      </c>
      <c r="S181" s="214">
        <v>0</v>
      </c>
      <c r="T181" s="21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6" t="s">
        <v>214</v>
      </c>
      <c r="AT181" s="216" t="s">
        <v>260</v>
      </c>
      <c r="AU181" s="216" t="s">
        <v>21</v>
      </c>
      <c r="AY181" s="18" t="s">
        <v>118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84</v>
      </c>
      <c r="BK181" s="217">
        <f>ROUND(I181*H181,2)</f>
        <v>0</v>
      </c>
      <c r="BL181" s="18" t="s">
        <v>131</v>
      </c>
      <c r="BM181" s="216" t="s">
        <v>372</v>
      </c>
    </row>
    <row r="182" s="2" customFormat="1" ht="24.15" customHeight="1">
      <c r="A182" s="40"/>
      <c r="B182" s="41"/>
      <c r="C182" s="205" t="s">
        <v>373</v>
      </c>
      <c r="D182" s="205" t="s">
        <v>122</v>
      </c>
      <c r="E182" s="206" t="s">
        <v>374</v>
      </c>
      <c r="F182" s="207" t="s">
        <v>375</v>
      </c>
      <c r="G182" s="208" t="s">
        <v>304</v>
      </c>
      <c r="H182" s="209">
        <v>7</v>
      </c>
      <c r="I182" s="210"/>
      <c r="J182" s="211">
        <f>ROUND(I182*H182,2)</f>
        <v>0</v>
      </c>
      <c r="K182" s="207" t="s">
        <v>179</v>
      </c>
      <c r="L182" s="46"/>
      <c r="M182" s="212" t="s">
        <v>32</v>
      </c>
      <c r="N182" s="213" t="s">
        <v>50</v>
      </c>
      <c r="O182" s="86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6" t="s">
        <v>131</v>
      </c>
      <c r="AT182" s="216" t="s">
        <v>122</v>
      </c>
      <c r="AU182" s="216" t="s">
        <v>21</v>
      </c>
      <c r="AY182" s="18" t="s">
        <v>118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84</v>
      </c>
      <c r="BK182" s="217">
        <f>ROUND(I182*H182,2)</f>
        <v>0</v>
      </c>
      <c r="BL182" s="18" t="s">
        <v>131</v>
      </c>
      <c r="BM182" s="216" t="s">
        <v>376</v>
      </c>
    </row>
    <row r="183" s="2" customFormat="1">
      <c r="A183" s="40"/>
      <c r="B183" s="41"/>
      <c r="C183" s="42"/>
      <c r="D183" s="218" t="s">
        <v>129</v>
      </c>
      <c r="E183" s="42"/>
      <c r="F183" s="219" t="s">
        <v>377</v>
      </c>
      <c r="G183" s="42"/>
      <c r="H183" s="42"/>
      <c r="I183" s="220"/>
      <c r="J183" s="42"/>
      <c r="K183" s="42"/>
      <c r="L183" s="46"/>
      <c r="M183" s="221"/>
      <c r="N183" s="22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129</v>
      </c>
      <c r="AU183" s="18" t="s">
        <v>21</v>
      </c>
    </row>
    <row r="184" s="2" customFormat="1" ht="16.5" customHeight="1">
      <c r="A184" s="40"/>
      <c r="B184" s="41"/>
      <c r="C184" s="252" t="s">
        <v>378</v>
      </c>
      <c r="D184" s="252" t="s">
        <v>260</v>
      </c>
      <c r="E184" s="253" t="s">
        <v>379</v>
      </c>
      <c r="F184" s="254" t="s">
        <v>380</v>
      </c>
      <c r="G184" s="255" t="s">
        <v>304</v>
      </c>
      <c r="H184" s="256">
        <v>7</v>
      </c>
      <c r="I184" s="257"/>
      <c r="J184" s="258">
        <f>ROUND(I184*H184,2)</f>
        <v>0</v>
      </c>
      <c r="K184" s="254" t="s">
        <v>179</v>
      </c>
      <c r="L184" s="259"/>
      <c r="M184" s="260" t="s">
        <v>32</v>
      </c>
      <c r="N184" s="261" t="s">
        <v>50</v>
      </c>
      <c r="O184" s="86"/>
      <c r="P184" s="214">
        <f>O184*H184</f>
        <v>0</v>
      </c>
      <c r="Q184" s="214">
        <v>0.00072000000000000005</v>
      </c>
      <c r="R184" s="214">
        <f>Q184*H184</f>
        <v>0.0050400000000000002</v>
      </c>
      <c r="S184" s="214">
        <v>0</v>
      </c>
      <c r="T184" s="21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6" t="s">
        <v>214</v>
      </c>
      <c r="AT184" s="216" t="s">
        <v>260</v>
      </c>
      <c r="AU184" s="216" t="s">
        <v>21</v>
      </c>
      <c r="AY184" s="18" t="s">
        <v>118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84</v>
      </c>
      <c r="BK184" s="217">
        <f>ROUND(I184*H184,2)</f>
        <v>0</v>
      </c>
      <c r="BL184" s="18" t="s">
        <v>131</v>
      </c>
      <c r="BM184" s="216" t="s">
        <v>381</v>
      </c>
    </row>
    <row r="185" s="2" customFormat="1" ht="24.15" customHeight="1">
      <c r="A185" s="40"/>
      <c r="B185" s="41"/>
      <c r="C185" s="205" t="s">
        <v>382</v>
      </c>
      <c r="D185" s="205" t="s">
        <v>122</v>
      </c>
      <c r="E185" s="206" t="s">
        <v>383</v>
      </c>
      <c r="F185" s="207" t="s">
        <v>384</v>
      </c>
      <c r="G185" s="208" t="s">
        <v>304</v>
      </c>
      <c r="H185" s="209">
        <v>1</v>
      </c>
      <c r="I185" s="210"/>
      <c r="J185" s="211">
        <f>ROUND(I185*H185,2)</f>
        <v>0</v>
      </c>
      <c r="K185" s="207" t="s">
        <v>179</v>
      </c>
      <c r="L185" s="46"/>
      <c r="M185" s="212" t="s">
        <v>32</v>
      </c>
      <c r="N185" s="213" t="s">
        <v>50</v>
      </c>
      <c r="O185" s="86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6" t="s">
        <v>131</v>
      </c>
      <c r="AT185" s="216" t="s">
        <v>122</v>
      </c>
      <c r="AU185" s="216" t="s">
        <v>21</v>
      </c>
      <c r="AY185" s="18" t="s">
        <v>118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84</v>
      </c>
      <c r="BK185" s="217">
        <f>ROUND(I185*H185,2)</f>
        <v>0</v>
      </c>
      <c r="BL185" s="18" t="s">
        <v>131</v>
      </c>
      <c r="BM185" s="216" t="s">
        <v>385</v>
      </c>
    </row>
    <row r="186" s="2" customFormat="1">
      <c r="A186" s="40"/>
      <c r="B186" s="41"/>
      <c r="C186" s="42"/>
      <c r="D186" s="218" t="s">
        <v>129</v>
      </c>
      <c r="E186" s="42"/>
      <c r="F186" s="219" t="s">
        <v>386</v>
      </c>
      <c r="G186" s="42"/>
      <c r="H186" s="42"/>
      <c r="I186" s="220"/>
      <c r="J186" s="42"/>
      <c r="K186" s="42"/>
      <c r="L186" s="46"/>
      <c r="M186" s="221"/>
      <c r="N186" s="22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129</v>
      </c>
      <c r="AU186" s="18" t="s">
        <v>21</v>
      </c>
    </row>
    <row r="187" s="2" customFormat="1" ht="16.5" customHeight="1">
      <c r="A187" s="40"/>
      <c r="B187" s="41"/>
      <c r="C187" s="252" t="s">
        <v>29</v>
      </c>
      <c r="D187" s="252" t="s">
        <v>260</v>
      </c>
      <c r="E187" s="253" t="s">
        <v>387</v>
      </c>
      <c r="F187" s="254" t="s">
        <v>388</v>
      </c>
      <c r="G187" s="255" t="s">
        <v>304</v>
      </c>
      <c r="H187" s="256">
        <v>1</v>
      </c>
      <c r="I187" s="257"/>
      <c r="J187" s="258">
        <f>ROUND(I187*H187,2)</f>
        <v>0</v>
      </c>
      <c r="K187" s="254" t="s">
        <v>179</v>
      </c>
      <c r="L187" s="259"/>
      <c r="M187" s="260" t="s">
        <v>32</v>
      </c>
      <c r="N187" s="261" t="s">
        <v>50</v>
      </c>
      <c r="O187" s="86"/>
      <c r="P187" s="214">
        <f>O187*H187</f>
        <v>0</v>
      </c>
      <c r="Q187" s="214">
        <v>0.00084000000000000003</v>
      </c>
      <c r="R187" s="214">
        <f>Q187*H187</f>
        <v>0.00084000000000000003</v>
      </c>
      <c r="S187" s="214">
        <v>0</v>
      </c>
      <c r="T187" s="21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6" t="s">
        <v>214</v>
      </c>
      <c r="AT187" s="216" t="s">
        <v>260</v>
      </c>
      <c r="AU187" s="216" t="s">
        <v>21</v>
      </c>
      <c r="AY187" s="18" t="s">
        <v>118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84</v>
      </c>
      <c r="BK187" s="217">
        <f>ROUND(I187*H187,2)</f>
        <v>0</v>
      </c>
      <c r="BL187" s="18" t="s">
        <v>131</v>
      </c>
      <c r="BM187" s="216" t="s">
        <v>389</v>
      </c>
    </row>
    <row r="188" s="2" customFormat="1" ht="24.15" customHeight="1">
      <c r="A188" s="40"/>
      <c r="B188" s="41"/>
      <c r="C188" s="205" t="s">
        <v>390</v>
      </c>
      <c r="D188" s="205" t="s">
        <v>122</v>
      </c>
      <c r="E188" s="206" t="s">
        <v>391</v>
      </c>
      <c r="F188" s="207" t="s">
        <v>392</v>
      </c>
      <c r="G188" s="208" t="s">
        <v>304</v>
      </c>
      <c r="H188" s="209">
        <v>31</v>
      </c>
      <c r="I188" s="210"/>
      <c r="J188" s="211">
        <f>ROUND(I188*H188,2)</f>
        <v>0</v>
      </c>
      <c r="K188" s="207" t="s">
        <v>179</v>
      </c>
      <c r="L188" s="46"/>
      <c r="M188" s="212" t="s">
        <v>32</v>
      </c>
      <c r="N188" s="213" t="s">
        <v>50</v>
      </c>
      <c r="O188" s="86"/>
      <c r="P188" s="214">
        <f>O188*H188</f>
        <v>0</v>
      </c>
      <c r="Q188" s="214">
        <v>0.0016199999999999999</v>
      </c>
      <c r="R188" s="214">
        <f>Q188*H188</f>
        <v>0.050220000000000001</v>
      </c>
      <c r="S188" s="214">
        <v>0</v>
      </c>
      <c r="T188" s="21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6" t="s">
        <v>131</v>
      </c>
      <c r="AT188" s="216" t="s">
        <v>122</v>
      </c>
      <c r="AU188" s="216" t="s">
        <v>21</v>
      </c>
      <c r="AY188" s="18" t="s">
        <v>118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84</v>
      </c>
      <c r="BK188" s="217">
        <f>ROUND(I188*H188,2)</f>
        <v>0</v>
      </c>
      <c r="BL188" s="18" t="s">
        <v>131</v>
      </c>
      <c r="BM188" s="216" t="s">
        <v>393</v>
      </c>
    </row>
    <row r="189" s="2" customFormat="1">
      <c r="A189" s="40"/>
      <c r="B189" s="41"/>
      <c r="C189" s="42"/>
      <c r="D189" s="218" t="s">
        <v>129</v>
      </c>
      <c r="E189" s="42"/>
      <c r="F189" s="219" t="s">
        <v>394</v>
      </c>
      <c r="G189" s="42"/>
      <c r="H189" s="42"/>
      <c r="I189" s="220"/>
      <c r="J189" s="42"/>
      <c r="K189" s="42"/>
      <c r="L189" s="46"/>
      <c r="M189" s="221"/>
      <c r="N189" s="22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129</v>
      </c>
      <c r="AU189" s="18" t="s">
        <v>21</v>
      </c>
    </row>
    <row r="190" s="2" customFormat="1" ht="16.5" customHeight="1">
      <c r="A190" s="40"/>
      <c r="B190" s="41"/>
      <c r="C190" s="252" t="s">
        <v>395</v>
      </c>
      <c r="D190" s="252" t="s">
        <v>260</v>
      </c>
      <c r="E190" s="253" t="s">
        <v>396</v>
      </c>
      <c r="F190" s="254" t="s">
        <v>397</v>
      </c>
      <c r="G190" s="255" t="s">
        <v>304</v>
      </c>
      <c r="H190" s="256">
        <v>31</v>
      </c>
      <c r="I190" s="257"/>
      <c r="J190" s="258">
        <f>ROUND(I190*H190,2)</f>
        <v>0</v>
      </c>
      <c r="K190" s="254" t="s">
        <v>179</v>
      </c>
      <c r="L190" s="259"/>
      <c r="M190" s="260" t="s">
        <v>32</v>
      </c>
      <c r="N190" s="261" t="s">
        <v>50</v>
      </c>
      <c r="O190" s="86"/>
      <c r="P190" s="214">
        <f>O190*H190</f>
        <v>0</v>
      </c>
      <c r="Q190" s="214">
        <v>0.01847</v>
      </c>
      <c r="R190" s="214">
        <f>Q190*H190</f>
        <v>0.57257000000000002</v>
      </c>
      <c r="S190" s="214">
        <v>0</v>
      </c>
      <c r="T190" s="21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6" t="s">
        <v>214</v>
      </c>
      <c r="AT190" s="216" t="s">
        <v>260</v>
      </c>
      <c r="AU190" s="216" t="s">
        <v>21</v>
      </c>
      <c r="AY190" s="18" t="s">
        <v>118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84</v>
      </c>
      <c r="BK190" s="217">
        <f>ROUND(I190*H190,2)</f>
        <v>0</v>
      </c>
      <c r="BL190" s="18" t="s">
        <v>131</v>
      </c>
      <c r="BM190" s="216" t="s">
        <v>398</v>
      </c>
    </row>
    <row r="191" s="2" customFormat="1" ht="16.5" customHeight="1">
      <c r="A191" s="40"/>
      <c r="B191" s="41"/>
      <c r="C191" s="205" t="s">
        <v>399</v>
      </c>
      <c r="D191" s="205" t="s">
        <v>122</v>
      </c>
      <c r="E191" s="206" t="s">
        <v>400</v>
      </c>
      <c r="F191" s="207" t="s">
        <v>401</v>
      </c>
      <c r="G191" s="208" t="s">
        <v>304</v>
      </c>
      <c r="H191" s="209">
        <v>11</v>
      </c>
      <c r="I191" s="210"/>
      <c r="J191" s="211">
        <f>ROUND(I191*H191,2)</f>
        <v>0</v>
      </c>
      <c r="K191" s="207" t="s">
        <v>179</v>
      </c>
      <c r="L191" s="46"/>
      <c r="M191" s="212" t="s">
        <v>32</v>
      </c>
      <c r="N191" s="213" t="s">
        <v>50</v>
      </c>
      <c r="O191" s="86"/>
      <c r="P191" s="214">
        <f>O191*H191</f>
        <v>0</v>
      </c>
      <c r="Q191" s="214">
        <v>0.0013600000000000001</v>
      </c>
      <c r="R191" s="214">
        <f>Q191*H191</f>
        <v>0.014960000000000001</v>
      </c>
      <c r="S191" s="214">
        <v>0</v>
      </c>
      <c r="T191" s="21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6" t="s">
        <v>131</v>
      </c>
      <c r="AT191" s="216" t="s">
        <v>122</v>
      </c>
      <c r="AU191" s="216" t="s">
        <v>21</v>
      </c>
      <c r="AY191" s="18" t="s">
        <v>118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84</v>
      </c>
      <c r="BK191" s="217">
        <f>ROUND(I191*H191,2)</f>
        <v>0</v>
      </c>
      <c r="BL191" s="18" t="s">
        <v>131</v>
      </c>
      <c r="BM191" s="216" t="s">
        <v>402</v>
      </c>
    </row>
    <row r="192" s="2" customFormat="1">
      <c r="A192" s="40"/>
      <c r="B192" s="41"/>
      <c r="C192" s="42"/>
      <c r="D192" s="218" t="s">
        <v>129</v>
      </c>
      <c r="E192" s="42"/>
      <c r="F192" s="219" t="s">
        <v>403</v>
      </c>
      <c r="G192" s="42"/>
      <c r="H192" s="42"/>
      <c r="I192" s="220"/>
      <c r="J192" s="42"/>
      <c r="K192" s="42"/>
      <c r="L192" s="46"/>
      <c r="M192" s="221"/>
      <c r="N192" s="22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129</v>
      </c>
      <c r="AU192" s="18" t="s">
        <v>21</v>
      </c>
    </row>
    <row r="193" s="2" customFormat="1" ht="16.5" customHeight="1">
      <c r="A193" s="40"/>
      <c r="B193" s="41"/>
      <c r="C193" s="252" t="s">
        <v>404</v>
      </c>
      <c r="D193" s="252" t="s">
        <v>260</v>
      </c>
      <c r="E193" s="253" t="s">
        <v>405</v>
      </c>
      <c r="F193" s="254" t="s">
        <v>406</v>
      </c>
      <c r="G193" s="255" t="s">
        <v>304</v>
      </c>
      <c r="H193" s="256">
        <v>11</v>
      </c>
      <c r="I193" s="257"/>
      <c r="J193" s="258">
        <f>ROUND(I193*H193,2)</f>
        <v>0</v>
      </c>
      <c r="K193" s="254" t="s">
        <v>179</v>
      </c>
      <c r="L193" s="259"/>
      <c r="M193" s="260" t="s">
        <v>32</v>
      </c>
      <c r="N193" s="261" t="s">
        <v>50</v>
      </c>
      <c r="O193" s="86"/>
      <c r="P193" s="214">
        <f>O193*H193</f>
        <v>0</v>
      </c>
      <c r="Q193" s="214">
        <v>0.042999999999999997</v>
      </c>
      <c r="R193" s="214">
        <f>Q193*H193</f>
        <v>0.47299999999999998</v>
      </c>
      <c r="S193" s="214">
        <v>0</v>
      </c>
      <c r="T193" s="21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6" t="s">
        <v>214</v>
      </c>
      <c r="AT193" s="216" t="s">
        <v>260</v>
      </c>
      <c r="AU193" s="216" t="s">
        <v>21</v>
      </c>
      <c r="AY193" s="18" t="s">
        <v>118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84</v>
      </c>
      <c r="BK193" s="217">
        <f>ROUND(I193*H193,2)</f>
        <v>0</v>
      </c>
      <c r="BL193" s="18" t="s">
        <v>131</v>
      </c>
      <c r="BM193" s="216" t="s">
        <v>407</v>
      </c>
    </row>
    <row r="194" s="2" customFormat="1" ht="16.5" customHeight="1">
      <c r="A194" s="40"/>
      <c r="B194" s="41"/>
      <c r="C194" s="205" t="s">
        <v>408</v>
      </c>
      <c r="D194" s="205" t="s">
        <v>122</v>
      </c>
      <c r="E194" s="206" t="s">
        <v>409</v>
      </c>
      <c r="F194" s="207" t="s">
        <v>410</v>
      </c>
      <c r="G194" s="208" t="s">
        <v>202</v>
      </c>
      <c r="H194" s="209">
        <v>1370.4000000000001</v>
      </c>
      <c r="I194" s="210"/>
      <c r="J194" s="211">
        <f>ROUND(I194*H194,2)</f>
        <v>0</v>
      </c>
      <c r="K194" s="207" t="s">
        <v>179</v>
      </c>
      <c r="L194" s="46"/>
      <c r="M194" s="212" t="s">
        <v>32</v>
      </c>
      <c r="N194" s="213" t="s">
        <v>50</v>
      </c>
      <c r="O194" s="86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6" t="s">
        <v>131</v>
      </c>
      <c r="AT194" s="216" t="s">
        <v>122</v>
      </c>
      <c r="AU194" s="216" t="s">
        <v>21</v>
      </c>
      <c r="AY194" s="18" t="s">
        <v>118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84</v>
      </c>
      <c r="BK194" s="217">
        <f>ROUND(I194*H194,2)</f>
        <v>0</v>
      </c>
      <c r="BL194" s="18" t="s">
        <v>131</v>
      </c>
      <c r="BM194" s="216" t="s">
        <v>411</v>
      </c>
    </row>
    <row r="195" s="2" customFormat="1">
      <c r="A195" s="40"/>
      <c r="B195" s="41"/>
      <c r="C195" s="42"/>
      <c r="D195" s="218" t="s">
        <v>129</v>
      </c>
      <c r="E195" s="42"/>
      <c r="F195" s="219" t="s">
        <v>412</v>
      </c>
      <c r="G195" s="42"/>
      <c r="H195" s="42"/>
      <c r="I195" s="220"/>
      <c r="J195" s="42"/>
      <c r="K195" s="42"/>
      <c r="L195" s="46"/>
      <c r="M195" s="221"/>
      <c r="N195" s="22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129</v>
      </c>
      <c r="AU195" s="18" t="s">
        <v>21</v>
      </c>
    </row>
    <row r="196" s="2" customFormat="1" ht="16.5" customHeight="1">
      <c r="A196" s="40"/>
      <c r="B196" s="41"/>
      <c r="C196" s="205" t="s">
        <v>413</v>
      </c>
      <c r="D196" s="205" t="s">
        <v>122</v>
      </c>
      <c r="E196" s="206" t="s">
        <v>414</v>
      </c>
      <c r="F196" s="207" t="s">
        <v>415</v>
      </c>
      <c r="G196" s="208" t="s">
        <v>202</v>
      </c>
      <c r="H196" s="209">
        <v>1370.4000000000001</v>
      </c>
      <c r="I196" s="210"/>
      <c r="J196" s="211">
        <f>ROUND(I196*H196,2)</f>
        <v>0</v>
      </c>
      <c r="K196" s="207" t="s">
        <v>179</v>
      </c>
      <c r="L196" s="46"/>
      <c r="M196" s="212" t="s">
        <v>32</v>
      </c>
      <c r="N196" s="213" t="s">
        <v>50</v>
      </c>
      <c r="O196" s="86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6" t="s">
        <v>131</v>
      </c>
      <c r="AT196" s="216" t="s">
        <v>122</v>
      </c>
      <c r="AU196" s="216" t="s">
        <v>21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84</v>
      </c>
      <c r="BK196" s="217">
        <f>ROUND(I196*H196,2)</f>
        <v>0</v>
      </c>
      <c r="BL196" s="18" t="s">
        <v>131</v>
      </c>
      <c r="BM196" s="216" t="s">
        <v>416</v>
      </c>
    </row>
    <row r="197" s="2" customFormat="1">
      <c r="A197" s="40"/>
      <c r="B197" s="41"/>
      <c r="C197" s="42"/>
      <c r="D197" s="218" t="s">
        <v>129</v>
      </c>
      <c r="E197" s="42"/>
      <c r="F197" s="219" t="s">
        <v>417</v>
      </c>
      <c r="G197" s="42"/>
      <c r="H197" s="42"/>
      <c r="I197" s="220"/>
      <c r="J197" s="42"/>
      <c r="K197" s="42"/>
      <c r="L197" s="46"/>
      <c r="M197" s="221"/>
      <c r="N197" s="22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129</v>
      </c>
      <c r="AU197" s="18" t="s">
        <v>21</v>
      </c>
    </row>
    <row r="198" s="2" customFormat="1" ht="16.5" customHeight="1">
      <c r="A198" s="40"/>
      <c r="B198" s="41"/>
      <c r="C198" s="205" t="s">
        <v>418</v>
      </c>
      <c r="D198" s="205" t="s">
        <v>122</v>
      </c>
      <c r="E198" s="206" t="s">
        <v>419</v>
      </c>
      <c r="F198" s="207" t="s">
        <v>420</v>
      </c>
      <c r="G198" s="208" t="s">
        <v>304</v>
      </c>
      <c r="H198" s="209">
        <v>8</v>
      </c>
      <c r="I198" s="210"/>
      <c r="J198" s="211">
        <f>ROUND(I198*H198,2)</f>
        <v>0</v>
      </c>
      <c r="K198" s="207" t="s">
        <v>179</v>
      </c>
      <c r="L198" s="46"/>
      <c r="M198" s="212" t="s">
        <v>32</v>
      </c>
      <c r="N198" s="213" t="s">
        <v>50</v>
      </c>
      <c r="O198" s="86"/>
      <c r="P198" s="214">
        <f>O198*H198</f>
        <v>0</v>
      </c>
      <c r="Q198" s="214">
        <v>0.45937</v>
      </c>
      <c r="R198" s="214">
        <f>Q198*H198</f>
        <v>3.67496</v>
      </c>
      <c r="S198" s="214">
        <v>0</v>
      </c>
      <c r="T198" s="21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6" t="s">
        <v>131</v>
      </c>
      <c r="AT198" s="216" t="s">
        <v>122</v>
      </c>
      <c r="AU198" s="216" t="s">
        <v>21</v>
      </c>
      <c r="AY198" s="18" t="s">
        <v>118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84</v>
      </c>
      <c r="BK198" s="217">
        <f>ROUND(I198*H198,2)</f>
        <v>0</v>
      </c>
      <c r="BL198" s="18" t="s">
        <v>131</v>
      </c>
      <c r="BM198" s="216" t="s">
        <v>421</v>
      </c>
    </row>
    <row r="199" s="2" customFormat="1">
      <c r="A199" s="40"/>
      <c r="B199" s="41"/>
      <c r="C199" s="42"/>
      <c r="D199" s="218" t="s">
        <v>129</v>
      </c>
      <c r="E199" s="42"/>
      <c r="F199" s="219" t="s">
        <v>422</v>
      </c>
      <c r="G199" s="42"/>
      <c r="H199" s="42"/>
      <c r="I199" s="220"/>
      <c r="J199" s="42"/>
      <c r="K199" s="42"/>
      <c r="L199" s="46"/>
      <c r="M199" s="221"/>
      <c r="N199" s="22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129</v>
      </c>
      <c r="AU199" s="18" t="s">
        <v>21</v>
      </c>
    </row>
    <row r="200" s="2" customFormat="1" ht="16.5" customHeight="1">
      <c r="A200" s="40"/>
      <c r="B200" s="41"/>
      <c r="C200" s="205" t="s">
        <v>423</v>
      </c>
      <c r="D200" s="205" t="s">
        <v>122</v>
      </c>
      <c r="E200" s="206" t="s">
        <v>424</v>
      </c>
      <c r="F200" s="207" t="s">
        <v>425</v>
      </c>
      <c r="G200" s="208" t="s">
        <v>304</v>
      </c>
      <c r="H200" s="209">
        <v>62</v>
      </c>
      <c r="I200" s="210"/>
      <c r="J200" s="211">
        <f>ROUND(I200*H200,2)</f>
        <v>0</v>
      </c>
      <c r="K200" s="207" t="s">
        <v>179</v>
      </c>
      <c r="L200" s="46"/>
      <c r="M200" s="212" t="s">
        <v>32</v>
      </c>
      <c r="N200" s="213" t="s">
        <v>50</v>
      </c>
      <c r="O200" s="86"/>
      <c r="P200" s="214">
        <f>O200*H200</f>
        <v>0</v>
      </c>
      <c r="Q200" s="214">
        <v>0.040000000000000001</v>
      </c>
      <c r="R200" s="214">
        <f>Q200*H200</f>
        <v>2.48</v>
      </c>
      <c r="S200" s="214">
        <v>0</v>
      </c>
      <c r="T200" s="21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6" t="s">
        <v>131</v>
      </c>
      <c r="AT200" s="216" t="s">
        <v>122</v>
      </c>
      <c r="AU200" s="216" t="s">
        <v>21</v>
      </c>
      <c r="AY200" s="18" t="s">
        <v>118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84</v>
      </c>
      <c r="BK200" s="217">
        <f>ROUND(I200*H200,2)</f>
        <v>0</v>
      </c>
      <c r="BL200" s="18" t="s">
        <v>131</v>
      </c>
      <c r="BM200" s="216" t="s">
        <v>426</v>
      </c>
    </row>
    <row r="201" s="2" customFormat="1">
      <c r="A201" s="40"/>
      <c r="B201" s="41"/>
      <c r="C201" s="42"/>
      <c r="D201" s="218" t="s">
        <v>129</v>
      </c>
      <c r="E201" s="42"/>
      <c r="F201" s="219" t="s">
        <v>427</v>
      </c>
      <c r="G201" s="42"/>
      <c r="H201" s="42"/>
      <c r="I201" s="220"/>
      <c r="J201" s="42"/>
      <c r="K201" s="42"/>
      <c r="L201" s="46"/>
      <c r="M201" s="221"/>
      <c r="N201" s="22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129</v>
      </c>
      <c r="AU201" s="18" t="s">
        <v>21</v>
      </c>
    </row>
    <row r="202" s="2" customFormat="1" ht="16.5" customHeight="1">
      <c r="A202" s="40"/>
      <c r="B202" s="41"/>
      <c r="C202" s="252" t="s">
        <v>428</v>
      </c>
      <c r="D202" s="252" t="s">
        <v>260</v>
      </c>
      <c r="E202" s="253" t="s">
        <v>429</v>
      </c>
      <c r="F202" s="254" t="s">
        <v>430</v>
      </c>
      <c r="G202" s="255" t="s">
        <v>304</v>
      </c>
      <c r="H202" s="256">
        <v>31</v>
      </c>
      <c r="I202" s="257"/>
      <c r="J202" s="258">
        <f>ROUND(I202*H202,2)</f>
        <v>0</v>
      </c>
      <c r="K202" s="254" t="s">
        <v>179</v>
      </c>
      <c r="L202" s="259"/>
      <c r="M202" s="260" t="s">
        <v>32</v>
      </c>
      <c r="N202" s="261" t="s">
        <v>50</v>
      </c>
      <c r="O202" s="86"/>
      <c r="P202" s="214">
        <f>O202*H202</f>
        <v>0</v>
      </c>
      <c r="Q202" s="214">
        <v>0.013299999999999999</v>
      </c>
      <c r="R202" s="214">
        <f>Q202*H202</f>
        <v>0.4123</v>
      </c>
      <c r="S202" s="214">
        <v>0</v>
      </c>
      <c r="T202" s="21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6" t="s">
        <v>214</v>
      </c>
      <c r="AT202" s="216" t="s">
        <v>260</v>
      </c>
      <c r="AU202" s="216" t="s">
        <v>21</v>
      </c>
      <c r="AY202" s="18" t="s">
        <v>118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84</v>
      </c>
      <c r="BK202" s="217">
        <f>ROUND(I202*H202,2)</f>
        <v>0</v>
      </c>
      <c r="BL202" s="18" t="s">
        <v>131</v>
      </c>
      <c r="BM202" s="216" t="s">
        <v>431</v>
      </c>
    </row>
    <row r="203" s="2" customFormat="1" ht="16.5" customHeight="1">
      <c r="A203" s="40"/>
      <c r="B203" s="41"/>
      <c r="C203" s="252" t="s">
        <v>432</v>
      </c>
      <c r="D203" s="252" t="s">
        <v>260</v>
      </c>
      <c r="E203" s="253" t="s">
        <v>433</v>
      </c>
      <c r="F203" s="254" t="s">
        <v>434</v>
      </c>
      <c r="G203" s="255" t="s">
        <v>304</v>
      </c>
      <c r="H203" s="256">
        <v>31</v>
      </c>
      <c r="I203" s="257"/>
      <c r="J203" s="258">
        <f>ROUND(I203*H203,2)</f>
        <v>0</v>
      </c>
      <c r="K203" s="254" t="s">
        <v>179</v>
      </c>
      <c r="L203" s="259"/>
      <c r="M203" s="260" t="s">
        <v>32</v>
      </c>
      <c r="N203" s="261" t="s">
        <v>50</v>
      </c>
      <c r="O203" s="86"/>
      <c r="P203" s="214">
        <f>O203*H203</f>
        <v>0</v>
      </c>
      <c r="Q203" s="214">
        <v>0.013299999999999999</v>
      </c>
      <c r="R203" s="214">
        <f>Q203*H203</f>
        <v>0.4123</v>
      </c>
      <c r="S203" s="214">
        <v>0</v>
      </c>
      <c r="T203" s="21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6" t="s">
        <v>214</v>
      </c>
      <c r="AT203" s="216" t="s">
        <v>260</v>
      </c>
      <c r="AU203" s="216" t="s">
        <v>21</v>
      </c>
      <c r="AY203" s="18" t="s">
        <v>118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84</v>
      </c>
      <c r="BK203" s="217">
        <f>ROUND(I203*H203,2)</f>
        <v>0</v>
      </c>
      <c r="BL203" s="18" t="s">
        <v>131</v>
      </c>
      <c r="BM203" s="216" t="s">
        <v>435</v>
      </c>
    </row>
    <row r="204" s="2" customFormat="1" ht="16.5" customHeight="1">
      <c r="A204" s="40"/>
      <c r="B204" s="41"/>
      <c r="C204" s="252" t="s">
        <v>436</v>
      </c>
      <c r="D204" s="252" t="s">
        <v>260</v>
      </c>
      <c r="E204" s="253" t="s">
        <v>437</v>
      </c>
      <c r="F204" s="254" t="s">
        <v>438</v>
      </c>
      <c r="G204" s="255" t="s">
        <v>304</v>
      </c>
      <c r="H204" s="256">
        <v>2</v>
      </c>
      <c r="I204" s="257"/>
      <c r="J204" s="258">
        <f>ROUND(I204*H204,2)</f>
        <v>0</v>
      </c>
      <c r="K204" s="254" t="s">
        <v>179</v>
      </c>
      <c r="L204" s="259"/>
      <c r="M204" s="260" t="s">
        <v>32</v>
      </c>
      <c r="N204" s="261" t="s">
        <v>50</v>
      </c>
      <c r="O204" s="86"/>
      <c r="P204" s="214">
        <f>O204*H204</f>
        <v>0</v>
      </c>
      <c r="Q204" s="214">
        <v>0.0035000000000000001</v>
      </c>
      <c r="R204" s="214">
        <f>Q204*H204</f>
        <v>0.0070000000000000001</v>
      </c>
      <c r="S204" s="214">
        <v>0</v>
      </c>
      <c r="T204" s="21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214</v>
      </c>
      <c r="AT204" s="216" t="s">
        <v>260</v>
      </c>
      <c r="AU204" s="216" t="s">
        <v>21</v>
      </c>
      <c r="AY204" s="18" t="s">
        <v>118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84</v>
      </c>
      <c r="BK204" s="217">
        <f>ROUND(I204*H204,2)</f>
        <v>0</v>
      </c>
      <c r="BL204" s="18" t="s">
        <v>131</v>
      </c>
      <c r="BM204" s="216" t="s">
        <v>439</v>
      </c>
    </row>
    <row r="205" s="2" customFormat="1" ht="16.5" customHeight="1">
      <c r="A205" s="40"/>
      <c r="B205" s="41"/>
      <c r="C205" s="252" t="s">
        <v>440</v>
      </c>
      <c r="D205" s="252" t="s">
        <v>260</v>
      </c>
      <c r="E205" s="253" t="s">
        <v>441</v>
      </c>
      <c r="F205" s="254" t="s">
        <v>442</v>
      </c>
      <c r="G205" s="255" t="s">
        <v>304</v>
      </c>
      <c r="H205" s="256">
        <v>29</v>
      </c>
      <c r="I205" s="257"/>
      <c r="J205" s="258">
        <f>ROUND(I205*H205,2)</f>
        <v>0</v>
      </c>
      <c r="K205" s="254" t="s">
        <v>179</v>
      </c>
      <c r="L205" s="259"/>
      <c r="M205" s="260" t="s">
        <v>32</v>
      </c>
      <c r="N205" s="261" t="s">
        <v>50</v>
      </c>
      <c r="O205" s="86"/>
      <c r="P205" s="214">
        <f>O205*H205</f>
        <v>0</v>
      </c>
      <c r="Q205" s="214">
        <v>0.0065399999999999998</v>
      </c>
      <c r="R205" s="214">
        <f>Q205*H205</f>
        <v>0.18966</v>
      </c>
      <c r="S205" s="214">
        <v>0</v>
      </c>
      <c r="T205" s="21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6" t="s">
        <v>214</v>
      </c>
      <c r="AT205" s="216" t="s">
        <v>260</v>
      </c>
      <c r="AU205" s="216" t="s">
        <v>21</v>
      </c>
      <c r="AY205" s="18" t="s">
        <v>118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84</v>
      </c>
      <c r="BK205" s="217">
        <f>ROUND(I205*H205,2)</f>
        <v>0</v>
      </c>
      <c r="BL205" s="18" t="s">
        <v>131</v>
      </c>
      <c r="BM205" s="216" t="s">
        <v>443</v>
      </c>
    </row>
    <row r="206" s="2" customFormat="1" ht="16.5" customHeight="1">
      <c r="A206" s="40"/>
      <c r="B206" s="41"/>
      <c r="C206" s="205" t="s">
        <v>444</v>
      </c>
      <c r="D206" s="205" t="s">
        <v>122</v>
      </c>
      <c r="E206" s="206" t="s">
        <v>445</v>
      </c>
      <c r="F206" s="207" t="s">
        <v>446</v>
      </c>
      <c r="G206" s="208" t="s">
        <v>304</v>
      </c>
      <c r="H206" s="209">
        <v>22</v>
      </c>
      <c r="I206" s="210"/>
      <c r="J206" s="211">
        <f>ROUND(I206*H206,2)</f>
        <v>0</v>
      </c>
      <c r="K206" s="207" t="s">
        <v>179</v>
      </c>
      <c r="L206" s="46"/>
      <c r="M206" s="212" t="s">
        <v>32</v>
      </c>
      <c r="N206" s="213" t="s">
        <v>50</v>
      </c>
      <c r="O206" s="86"/>
      <c r="P206" s="214">
        <f>O206*H206</f>
        <v>0</v>
      </c>
      <c r="Q206" s="214">
        <v>0.050000000000000003</v>
      </c>
      <c r="R206" s="214">
        <f>Q206*H206</f>
        <v>1.1000000000000001</v>
      </c>
      <c r="S206" s="214">
        <v>0</v>
      </c>
      <c r="T206" s="21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6" t="s">
        <v>131</v>
      </c>
      <c r="AT206" s="216" t="s">
        <v>122</v>
      </c>
      <c r="AU206" s="216" t="s">
        <v>21</v>
      </c>
      <c r="AY206" s="18" t="s">
        <v>118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84</v>
      </c>
      <c r="BK206" s="217">
        <f>ROUND(I206*H206,2)</f>
        <v>0</v>
      </c>
      <c r="BL206" s="18" t="s">
        <v>131</v>
      </c>
      <c r="BM206" s="216" t="s">
        <v>447</v>
      </c>
    </row>
    <row r="207" s="2" customFormat="1">
      <c r="A207" s="40"/>
      <c r="B207" s="41"/>
      <c r="C207" s="42"/>
      <c r="D207" s="218" t="s">
        <v>129</v>
      </c>
      <c r="E207" s="42"/>
      <c r="F207" s="219" t="s">
        <v>448</v>
      </c>
      <c r="G207" s="42"/>
      <c r="H207" s="42"/>
      <c r="I207" s="220"/>
      <c r="J207" s="42"/>
      <c r="K207" s="42"/>
      <c r="L207" s="46"/>
      <c r="M207" s="221"/>
      <c r="N207" s="22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129</v>
      </c>
      <c r="AU207" s="18" t="s">
        <v>21</v>
      </c>
    </row>
    <row r="208" s="2" customFormat="1" ht="16.5" customHeight="1">
      <c r="A208" s="40"/>
      <c r="B208" s="41"/>
      <c r="C208" s="252" t="s">
        <v>449</v>
      </c>
      <c r="D208" s="252" t="s">
        <v>260</v>
      </c>
      <c r="E208" s="253" t="s">
        <v>450</v>
      </c>
      <c r="F208" s="254" t="s">
        <v>451</v>
      </c>
      <c r="G208" s="255" t="s">
        <v>304</v>
      </c>
      <c r="H208" s="256">
        <v>11</v>
      </c>
      <c r="I208" s="257"/>
      <c r="J208" s="258">
        <f>ROUND(I208*H208,2)</f>
        <v>0</v>
      </c>
      <c r="K208" s="254" t="s">
        <v>179</v>
      </c>
      <c r="L208" s="259"/>
      <c r="M208" s="260" t="s">
        <v>32</v>
      </c>
      <c r="N208" s="261" t="s">
        <v>50</v>
      </c>
      <c r="O208" s="86"/>
      <c r="P208" s="214">
        <f>O208*H208</f>
        <v>0</v>
      </c>
      <c r="Q208" s="214">
        <v>0.029499999999999998</v>
      </c>
      <c r="R208" s="214">
        <f>Q208*H208</f>
        <v>0.32450000000000001</v>
      </c>
      <c r="S208" s="214">
        <v>0</v>
      </c>
      <c r="T208" s="21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6" t="s">
        <v>214</v>
      </c>
      <c r="AT208" s="216" t="s">
        <v>260</v>
      </c>
      <c r="AU208" s="216" t="s">
        <v>21</v>
      </c>
      <c r="AY208" s="18" t="s">
        <v>118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84</v>
      </c>
      <c r="BK208" s="217">
        <f>ROUND(I208*H208,2)</f>
        <v>0</v>
      </c>
      <c r="BL208" s="18" t="s">
        <v>131</v>
      </c>
      <c r="BM208" s="216" t="s">
        <v>452</v>
      </c>
    </row>
    <row r="209" s="2" customFormat="1" ht="16.5" customHeight="1">
      <c r="A209" s="40"/>
      <c r="B209" s="41"/>
      <c r="C209" s="252" t="s">
        <v>453</v>
      </c>
      <c r="D209" s="252" t="s">
        <v>260</v>
      </c>
      <c r="E209" s="253" t="s">
        <v>454</v>
      </c>
      <c r="F209" s="254" t="s">
        <v>455</v>
      </c>
      <c r="G209" s="255" t="s">
        <v>304</v>
      </c>
      <c r="H209" s="256">
        <v>11</v>
      </c>
      <c r="I209" s="257"/>
      <c r="J209" s="258">
        <f>ROUND(I209*H209,2)</f>
        <v>0</v>
      </c>
      <c r="K209" s="254" t="s">
        <v>179</v>
      </c>
      <c r="L209" s="259"/>
      <c r="M209" s="260" t="s">
        <v>32</v>
      </c>
      <c r="N209" s="261" t="s">
        <v>50</v>
      </c>
      <c r="O209" s="86"/>
      <c r="P209" s="214">
        <f>O209*H209</f>
        <v>0</v>
      </c>
      <c r="Q209" s="214">
        <v>0.029499999999999998</v>
      </c>
      <c r="R209" s="214">
        <f>Q209*H209</f>
        <v>0.32450000000000001</v>
      </c>
      <c r="S209" s="214">
        <v>0</v>
      </c>
      <c r="T209" s="21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6" t="s">
        <v>214</v>
      </c>
      <c r="AT209" s="216" t="s">
        <v>260</v>
      </c>
      <c r="AU209" s="216" t="s">
        <v>21</v>
      </c>
      <c r="AY209" s="18" t="s">
        <v>118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84</v>
      </c>
      <c r="BK209" s="217">
        <f>ROUND(I209*H209,2)</f>
        <v>0</v>
      </c>
      <c r="BL209" s="18" t="s">
        <v>131</v>
      </c>
      <c r="BM209" s="216" t="s">
        <v>456</v>
      </c>
    </row>
    <row r="210" s="2" customFormat="1" ht="16.5" customHeight="1">
      <c r="A210" s="40"/>
      <c r="B210" s="41"/>
      <c r="C210" s="252" t="s">
        <v>457</v>
      </c>
      <c r="D210" s="252" t="s">
        <v>260</v>
      </c>
      <c r="E210" s="253" t="s">
        <v>458</v>
      </c>
      <c r="F210" s="254" t="s">
        <v>459</v>
      </c>
      <c r="G210" s="255" t="s">
        <v>304</v>
      </c>
      <c r="H210" s="256">
        <v>11</v>
      </c>
      <c r="I210" s="257"/>
      <c r="J210" s="258">
        <f>ROUND(I210*H210,2)</f>
        <v>0</v>
      </c>
      <c r="K210" s="254" t="s">
        <v>179</v>
      </c>
      <c r="L210" s="259"/>
      <c r="M210" s="260" t="s">
        <v>32</v>
      </c>
      <c r="N210" s="261" t="s">
        <v>50</v>
      </c>
      <c r="O210" s="86"/>
      <c r="P210" s="214">
        <f>O210*H210</f>
        <v>0</v>
      </c>
      <c r="Q210" s="214">
        <v>0.029499999999999998</v>
      </c>
      <c r="R210" s="214">
        <f>Q210*H210</f>
        <v>0.32450000000000001</v>
      </c>
      <c r="S210" s="214">
        <v>0</v>
      </c>
      <c r="T210" s="21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6" t="s">
        <v>214</v>
      </c>
      <c r="AT210" s="216" t="s">
        <v>260</v>
      </c>
      <c r="AU210" s="216" t="s">
        <v>21</v>
      </c>
      <c r="AY210" s="18" t="s">
        <v>118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84</v>
      </c>
      <c r="BK210" s="217">
        <f>ROUND(I210*H210,2)</f>
        <v>0</v>
      </c>
      <c r="BL210" s="18" t="s">
        <v>131</v>
      </c>
      <c r="BM210" s="216" t="s">
        <v>460</v>
      </c>
    </row>
    <row r="211" s="2" customFormat="1" ht="24.15" customHeight="1">
      <c r="A211" s="40"/>
      <c r="B211" s="41"/>
      <c r="C211" s="205" t="s">
        <v>461</v>
      </c>
      <c r="D211" s="205" t="s">
        <v>122</v>
      </c>
      <c r="E211" s="206" t="s">
        <v>349</v>
      </c>
      <c r="F211" s="207" t="s">
        <v>350</v>
      </c>
      <c r="G211" s="208" t="s">
        <v>304</v>
      </c>
      <c r="H211" s="209">
        <v>50</v>
      </c>
      <c r="I211" s="210"/>
      <c r="J211" s="211">
        <f>ROUND(I211*H211,2)</f>
        <v>0</v>
      </c>
      <c r="K211" s="207" t="s">
        <v>179</v>
      </c>
      <c r="L211" s="46"/>
      <c r="M211" s="212" t="s">
        <v>32</v>
      </c>
      <c r="N211" s="213" t="s">
        <v>50</v>
      </c>
      <c r="O211" s="86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6" t="s">
        <v>131</v>
      </c>
      <c r="AT211" s="216" t="s">
        <v>122</v>
      </c>
      <c r="AU211" s="216" t="s">
        <v>21</v>
      </c>
      <c r="AY211" s="18" t="s">
        <v>118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84</v>
      </c>
      <c r="BK211" s="217">
        <f>ROUND(I211*H211,2)</f>
        <v>0</v>
      </c>
      <c r="BL211" s="18" t="s">
        <v>131</v>
      </c>
      <c r="BM211" s="216" t="s">
        <v>462</v>
      </c>
    </row>
    <row r="212" s="2" customFormat="1">
      <c r="A212" s="40"/>
      <c r="B212" s="41"/>
      <c r="C212" s="42"/>
      <c r="D212" s="218" t="s">
        <v>129</v>
      </c>
      <c r="E212" s="42"/>
      <c r="F212" s="219" t="s">
        <v>352</v>
      </c>
      <c r="G212" s="42"/>
      <c r="H212" s="42"/>
      <c r="I212" s="220"/>
      <c r="J212" s="42"/>
      <c r="K212" s="42"/>
      <c r="L212" s="46"/>
      <c r="M212" s="221"/>
      <c r="N212" s="22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129</v>
      </c>
      <c r="AU212" s="18" t="s">
        <v>21</v>
      </c>
    </row>
    <row r="213" s="2" customFormat="1" ht="16.5" customHeight="1">
      <c r="A213" s="40"/>
      <c r="B213" s="41"/>
      <c r="C213" s="252" t="s">
        <v>463</v>
      </c>
      <c r="D213" s="252" t="s">
        <v>260</v>
      </c>
      <c r="E213" s="253" t="s">
        <v>464</v>
      </c>
      <c r="F213" s="254" t="s">
        <v>465</v>
      </c>
      <c r="G213" s="255" t="s">
        <v>304</v>
      </c>
      <c r="H213" s="256">
        <v>50</v>
      </c>
      <c r="I213" s="257"/>
      <c r="J213" s="258">
        <f>ROUND(I213*H213,2)</f>
        <v>0</v>
      </c>
      <c r="K213" s="254" t="s">
        <v>179</v>
      </c>
      <c r="L213" s="259"/>
      <c r="M213" s="260" t="s">
        <v>32</v>
      </c>
      <c r="N213" s="261" t="s">
        <v>50</v>
      </c>
      <c r="O213" s="86"/>
      <c r="P213" s="214">
        <f>O213*H213</f>
        <v>0</v>
      </c>
      <c r="Q213" s="214">
        <v>0.029499999999999998</v>
      </c>
      <c r="R213" s="214">
        <f>Q213*H213</f>
        <v>1.4749999999999999</v>
      </c>
      <c r="S213" s="214">
        <v>0</v>
      </c>
      <c r="T213" s="21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214</v>
      </c>
      <c r="AT213" s="216" t="s">
        <v>260</v>
      </c>
      <c r="AU213" s="216" t="s">
        <v>21</v>
      </c>
      <c r="AY213" s="18" t="s">
        <v>118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84</v>
      </c>
      <c r="BK213" s="217">
        <f>ROUND(I213*H213,2)</f>
        <v>0</v>
      </c>
      <c r="BL213" s="18" t="s">
        <v>131</v>
      </c>
      <c r="BM213" s="216" t="s">
        <v>466</v>
      </c>
    </row>
    <row r="214" s="2" customFormat="1" ht="16.5" customHeight="1">
      <c r="A214" s="40"/>
      <c r="B214" s="41"/>
      <c r="C214" s="205" t="s">
        <v>467</v>
      </c>
      <c r="D214" s="205" t="s">
        <v>122</v>
      </c>
      <c r="E214" s="206" t="s">
        <v>468</v>
      </c>
      <c r="F214" s="207" t="s">
        <v>469</v>
      </c>
      <c r="G214" s="208" t="s">
        <v>202</v>
      </c>
      <c r="H214" s="209">
        <v>1400</v>
      </c>
      <c r="I214" s="210"/>
      <c r="J214" s="211">
        <f>ROUND(I214*H214,2)</f>
        <v>0</v>
      </c>
      <c r="K214" s="207" t="s">
        <v>179</v>
      </c>
      <c r="L214" s="46"/>
      <c r="M214" s="212" t="s">
        <v>32</v>
      </c>
      <c r="N214" s="213" t="s">
        <v>50</v>
      </c>
      <c r="O214" s="86"/>
      <c r="P214" s="214">
        <f>O214*H214</f>
        <v>0</v>
      </c>
      <c r="Q214" s="214">
        <v>0.00019000000000000001</v>
      </c>
      <c r="R214" s="214">
        <f>Q214*H214</f>
        <v>0.26600000000000001</v>
      </c>
      <c r="S214" s="214">
        <v>0</v>
      </c>
      <c r="T214" s="21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6" t="s">
        <v>131</v>
      </c>
      <c r="AT214" s="216" t="s">
        <v>122</v>
      </c>
      <c r="AU214" s="216" t="s">
        <v>21</v>
      </c>
      <c r="AY214" s="18" t="s">
        <v>118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84</v>
      </c>
      <c r="BK214" s="217">
        <f>ROUND(I214*H214,2)</f>
        <v>0</v>
      </c>
      <c r="BL214" s="18" t="s">
        <v>131</v>
      </c>
      <c r="BM214" s="216" t="s">
        <v>470</v>
      </c>
    </row>
    <row r="215" s="2" customFormat="1">
      <c r="A215" s="40"/>
      <c r="B215" s="41"/>
      <c r="C215" s="42"/>
      <c r="D215" s="218" t="s">
        <v>129</v>
      </c>
      <c r="E215" s="42"/>
      <c r="F215" s="219" t="s">
        <v>471</v>
      </c>
      <c r="G215" s="42"/>
      <c r="H215" s="42"/>
      <c r="I215" s="220"/>
      <c r="J215" s="42"/>
      <c r="K215" s="42"/>
      <c r="L215" s="46"/>
      <c r="M215" s="221"/>
      <c r="N215" s="22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129</v>
      </c>
      <c r="AU215" s="18" t="s">
        <v>21</v>
      </c>
    </row>
    <row r="216" s="2" customFormat="1" ht="16.5" customHeight="1">
      <c r="A216" s="40"/>
      <c r="B216" s="41"/>
      <c r="C216" s="205" t="s">
        <v>472</v>
      </c>
      <c r="D216" s="205" t="s">
        <v>122</v>
      </c>
      <c r="E216" s="206" t="s">
        <v>473</v>
      </c>
      <c r="F216" s="207" t="s">
        <v>474</v>
      </c>
      <c r="G216" s="208" t="s">
        <v>202</v>
      </c>
      <c r="H216" s="209">
        <v>1371</v>
      </c>
      <c r="I216" s="210"/>
      <c r="J216" s="211">
        <f>ROUND(I216*H216,2)</f>
        <v>0</v>
      </c>
      <c r="K216" s="207" t="s">
        <v>179</v>
      </c>
      <c r="L216" s="46"/>
      <c r="M216" s="212" t="s">
        <v>32</v>
      </c>
      <c r="N216" s="213" t="s">
        <v>50</v>
      </c>
      <c r="O216" s="86"/>
      <c r="P216" s="214">
        <f>O216*H216</f>
        <v>0</v>
      </c>
      <c r="Q216" s="214">
        <v>9.0000000000000006E-05</v>
      </c>
      <c r="R216" s="214">
        <f>Q216*H216</f>
        <v>0.12339000000000001</v>
      </c>
      <c r="S216" s="214">
        <v>0</v>
      </c>
      <c r="T216" s="21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6" t="s">
        <v>131</v>
      </c>
      <c r="AT216" s="216" t="s">
        <v>122</v>
      </c>
      <c r="AU216" s="216" t="s">
        <v>21</v>
      </c>
      <c r="AY216" s="18" t="s">
        <v>118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84</v>
      </c>
      <c r="BK216" s="217">
        <f>ROUND(I216*H216,2)</f>
        <v>0</v>
      </c>
      <c r="BL216" s="18" t="s">
        <v>131</v>
      </c>
      <c r="BM216" s="216" t="s">
        <v>475</v>
      </c>
    </row>
    <row r="217" s="2" customFormat="1">
      <c r="A217" s="40"/>
      <c r="B217" s="41"/>
      <c r="C217" s="42"/>
      <c r="D217" s="218" t="s">
        <v>129</v>
      </c>
      <c r="E217" s="42"/>
      <c r="F217" s="219" t="s">
        <v>476</v>
      </c>
      <c r="G217" s="42"/>
      <c r="H217" s="42"/>
      <c r="I217" s="220"/>
      <c r="J217" s="42"/>
      <c r="K217" s="42"/>
      <c r="L217" s="46"/>
      <c r="M217" s="221"/>
      <c r="N217" s="22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129</v>
      </c>
      <c r="AU217" s="18" t="s">
        <v>21</v>
      </c>
    </row>
    <row r="218" s="2" customFormat="1" ht="24.15" customHeight="1">
      <c r="A218" s="40"/>
      <c r="B218" s="41"/>
      <c r="C218" s="205" t="s">
        <v>477</v>
      </c>
      <c r="D218" s="205" t="s">
        <v>122</v>
      </c>
      <c r="E218" s="206" t="s">
        <v>478</v>
      </c>
      <c r="F218" s="207" t="s">
        <v>479</v>
      </c>
      <c r="G218" s="208" t="s">
        <v>304</v>
      </c>
      <c r="H218" s="209">
        <v>260</v>
      </c>
      <c r="I218" s="210"/>
      <c r="J218" s="211">
        <f>ROUND(I218*H218,2)</f>
        <v>0</v>
      </c>
      <c r="K218" s="207" t="s">
        <v>179</v>
      </c>
      <c r="L218" s="46"/>
      <c r="M218" s="212" t="s">
        <v>32</v>
      </c>
      <c r="N218" s="213" t="s">
        <v>50</v>
      </c>
      <c r="O218" s="86"/>
      <c r="P218" s="214">
        <f>O218*H218</f>
        <v>0</v>
      </c>
      <c r="Q218" s="214">
        <v>5.0000000000000002E-05</v>
      </c>
      <c r="R218" s="214">
        <f>Q218*H218</f>
        <v>0.013000000000000001</v>
      </c>
      <c r="S218" s="214">
        <v>0</v>
      </c>
      <c r="T218" s="21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6" t="s">
        <v>131</v>
      </c>
      <c r="AT218" s="216" t="s">
        <v>122</v>
      </c>
      <c r="AU218" s="216" t="s">
        <v>21</v>
      </c>
      <c r="AY218" s="18" t="s">
        <v>118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84</v>
      </c>
      <c r="BK218" s="217">
        <f>ROUND(I218*H218,2)</f>
        <v>0</v>
      </c>
      <c r="BL218" s="18" t="s">
        <v>131</v>
      </c>
      <c r="BM218" s="216" t="s">
        <v>480</v>
      </c>
    </row>
    <row r="219" s="2" customFormat="1">
      <c r="A219" s="40"/>
      <c r="B219" s="41"/>
      <c r="C219" s="42"/>
      <c r="D219" s="218" t="s">
        <v>129</v>
      </c>
      <c r="E219" s="42"/>
      <c r="F219" s="219" t="s">
        <v>481</v>
      </c>
      <c r="G219" s="42"/>
      <c r="H219" s="42"/>
      <c r="I219" s="220"/>
      <c r="J219" s="42"/>
      <c r="K219" s="42"/>
      <c r="L219" s="46"/>
      <c r="M219" s="221"/>
      <c r="N219" s="22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129</v>
      </c>
      <c r="AU219" s="18" t="s">
        <v>21</v>
      </c>
    </row>
    <row r="220" s="2" customFormat="1" ht="16.5" customHeight="1">
      <c r="A220" s="40"/>
      <c r="B220" s="41"/>
      <c r="C220" s="205" t="s">
        <v>482</v>
      </c>
      <c r="D220" s="205" t="s">
        <v>122</v>
      </c>
      <c r="E220" s="206" t="s">
        <v>483</v>
      </c>
      <c r="F220" s="207" t="s">
        <v>484</v>
      </c>
      <c r="G220" s="208" t="s">
        <v>304</v>
      </c>
      <c r="H220" s="209">
        <v>28</v>
      </c>
      <c r="I220" s="210"/>
      <c r="J220" s="211">
        <f>ROUND(I220*H220,2)</f>
        <v>0</v>
      </c>
      <c r="K220" s="207" t="s">
        <v>179</v>
      </c>
      <c r="L220" s="46"/>
      <c r="M220" s="212" t="s">
        <v>32</v>
      </c>
      <c r="N220" s="213" t="s">
        <v>50</v>
      </c>
      <c r="O220" s="86"/>
      <c r="P220" s="214">
        <f>O220*H220</f>
        <v>0</v>
      </c>
      <c r="Q220" s="214">
        <v>0.00046000000000000001</v>
      </c>
      <c r="R220" s="214">
        <f>Q220*H220</f>
        <v>0.012880000000000001</v>
      </c>
      <c r="S220" s="214">
        <v>0</v>
      </c>
      <c r="T220" s="21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6" t="s">
        <v>131</v>
      </c>
      <c r="AT220" s="216" t="s">
        <v>122</v>
      </c>
      <c r="AU220" s="216" t="s">
        <v>21</v>
      </c>
      <c r="AY220" s="18" t="s">
        <v>118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84</v>
      </c>
      <c r="BK220" s="217">
        <f>ROUND(I220*H220,2)</f>
        <v>0</v>
      </c>
      <c r="BL220" s="18" t="s">
        <v>131</v>
      </c>
      <c r="BM220" s="216" t="s">
        <v>485</v>
      </c>
    </row>
    <row r="221" s="2" customFormat="1">
      <c r="A221" s="40"/>
      <c r="B221" s="41"/>
      <c r="C221" s="42"/>
      <c r="D221" s="218" t="s">
        <v>129</v>
      </c>
      <c r="E221" s="42"/>
      <c r="F221" s="219" t="s">
        <v>486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129</v>
      </c>
      <c r="AU221" s="18" t="s">
        <v>21</v>
      </c>
    </row>
    <row r="222" s="12" customFormat="1" ht="22.8" customHeight="1">
      <c r="A222" s="12"/>
      <c r="B222" s="189"/>
      <c r="C222" s="190"/>
      <c r="D222" s="191" t="s">
        <v>78</v>
      </c>
      <c r="E222" s="203" t="s">
        <v>220</v>
      </c>
      <c r="F222" s="203" t="s">
        <v>487</v>
      </c>
      <c r="G222" s="190"/>
      <c r="H222" s="190"/>
      <c r="I222" s="193"/>
      <c r="J222" s="204">
        <f>BK222</f>
        <v>0</v>
      </c>
      <c r="K222" s="190"/>
      <c r="L222" s="195"/>
      <c r="M222" s="196"/>
      <c r="N222" s="197"/>
      <c r="O222" s="197"/>
      <c r="P222" s="198">
        <f>SUM(P223:P226)</f>
        <v>0</v>
      </c>
      <c r="Q222" s="197"/>
      <c r="R222" s="198">
        <f>SUM(R223:R226)</f>
        <v>0.0019840000000000001</v>
      </c>
      <c r="S222" s="197"/>
      <c r="T222" s="199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0" t="s">
        <v>84</v>
      </c>
      <c r="AT222" s="201" t="s">
        <v>78</v>
      </c>
      <c r="AU222" s="201" t="s">
        <v>84</v>
      </c>
      <c r="AY222" s="200" t="s">
        <v>118</v>
      </c>
      <c r="BK222" s="202">
        <f>SUM(BK223:BK226)</f>
        <v>0</v>
      </c>
    </row>
    <row r="223" s="2" customFormat="1" ht="16.5" customHeight="1">
      <c r="A223" s="40"/>
      <c r="B223" s="41"/>
      <c r="C223" s="205" t="s">
        <v>488</v>
      </c>
      <c r="D223" s="205" t="s">
        <v>122</v>
      </c>
      <c r="E223" s="206" t="s">
        <v>489</v>
      </c>
      <c r="F223" s="207" t="s">
        <v>490</v>
      </c>
      <c r="G223" s="208" t="s">
        <v>202</v>
      </c>
      <c r="H223" s="209">
        <v>99.200000000000003</v>
      </c>
      <c r="I223" s="210"/>
      <c r="J223" s="211">
        <f>ROUND(I223*H223,2)</f>
        <v>0</v>
      </c>
      <c r="K223" s="207" t="s">
        <v>179</v>
      </c>
      <c r="L223" s="46"/>
      <c r="M223" s="212" t="s">
        <v>32</v>
      </c>
      <c r="N223" s="213" t="s">
        <v>50</v>
      </c>
      <c r="O223" s="86"/>
      <c r="P223" s="214">
        <f>O223*H223</f>
        <v>0</v>
      </c>
      <c r="Q223" s="214">
        <v>2.0000000000000002E-05</v>
      </c>
      <c r="R223" s="214">
        <f>Q223*H223</f>
        <v>0.0019840000000000001</v>
      </c>
      <c r="S223" s="214">
        <v>0</v>
      </c>
      <c r="T223" s="21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6" t="s">
        <v>131</v>
      </c>
      <c r="AT223" s="216" t="s">
        <v>122</v>
      </c>
      <c r="AU223" s="216" t="s">
        <v>21</v>
      </c>
      <c r="AY223" s="18" t="s">
        <v>118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84</v>
      </c>
      <c r="BK223" s="217">
        <f>ROUND(I223*H223,2)</f>
        <v>0</v>
      </c>
      <c r="BL223" s="18" t="s">
        <v>131</v>
      </c>
      <c r="BM223" s="216" t="s">
        <v>491</v>
      </c>
    </row>
    <row r="224" s="2" customFormat="1">
      <c r="A224" s="40"/>
      <c r="B224" s="41"/>
      <c r="C224" s="42"/>
      <c r="D224" s="218" t="s">
        <v>129</v>
      </c>
      <c r="E224" s="42"/>
      <c r="F224" s="219" t="s">
        <v>492</v>
      </c>
      <c r="G224" s="42"/>
      <c r="H224" s="42"/>
      <c r="I224" s="220"/>
      <c r="J224" s="42"/>
      <c r="K224" s="42"/>
      <c r="L224" s="46"/>
      <c r="M224" s="221"/>
      <c r="N224" s="22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129</v>
      </c>
      <c r="AU224" s="18" t="s">
        <v>21</v>
      </c>
    </row>
    <row r="225" s="13" customFormat="1">
      <c r="A225" s="13"/>
      <c r="B225" s="229"/>
      <c r="C225" s="230"/>
      <c r="D225" s="231" t="s">
        <v>182</v>
      </c>
      <c r="E225" s="232" t="s">
        <v>32</v>
      </c>
      <c r="F225" s="233" t="s">
        <v>493</v>
      </c>
      <c r="G225" s="230"/>
      <c r="H225" s="234">
        <v>99.200000000000003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182</v>
      </c>
      <c r="AU225" s="240" t="s">
        <v>21</v>
      </c>
      <c r="AV225" s="13" t="s">
        <v>21</v>
      </c>
      <c r="AW225" s="13" t="s">
        <v>39</v>
      </c>
      <c r="AX225" s="13" t="s">
        <v>79</v>
      </c>
      <c r="AY225" s="240" t="s">
        <v>118</v>
      </c>
    </row>
    <row r="226" s="14" customFormat="1">
      <c r="A226" s="14"/>
      <c r="B226" s="241"/>
      <c r="C226" s="242"/>
      <c r="D226" s="231" t="s">
        <v>182</v>
      </c>
      <c r="E226" s="243" t="s">
        <v>32</v>
      </c>
      <c r="F226" s="244" t="s">
        <v>184</v>
      </c>
      <c r="G226" s="242"/>
      <c r="H226" s="245">
        <v>99.200000000000003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182</v>
      </c>
      <c r="AU226" s="251" t="s">
        <v>21</v>
      </c>
      <c r="AV226" s="14" t="s">
        <v>131</v>
      </c>
      <c r="AW226" s="14" t="s">
        <v>39</v>
      </c>
      <c r="AX226" s="14" t="s">
        <v>84</v>
      </c>
      <c r="AY226" s="251" t="s">
        <v>118</v>
      </c>
    </row>
    <row r="227" s="12" customFormat="1" ht="22.8" customHeight="1">
      <c r="A227" s="12"/>
      <c r="B227" s="189"/>
      <c r="C227" s="190"/>
      <c r="D227" s="191" t="s">
        <v>78</v>
      </c>
      <c r="E227" s="203" t="s">
        <v>494</v>
      </c>
      <c r="F227" s="203" t="s">
        <v>495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SUM(P228:P235)</f>
        <v>0</v>
      </c>
      <c r="Q227" s="197"/>
      <c r="R227" s="198">
        <f>SUM(R228:R235)</f>
        <v>0</v>
      </c>
      <c r="S227" s="197"/>
      <c r="T227" s="199">
        <f>SUM(T228:T235)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84</v>
      </c>
      <c r="AT227" s="201" t="s">
        <v>78</v>
      </c>
      <c r="AU227" s="201" t="s">
        <v>84</v>
      </c>
      <c r="AY227" s="200" t="s">
        <v>118</v>
      </c>
      <c r="BK227" s="202">
        <f>SUM(BK228:BK235)</f>
        <v>0</v>
      </c>
    </row>
    <row r="228" s="2" customFormat="1" ht="24.15" customHeight="1">
      <c r="A228" s="40"/>
      <c r="B228" s="41"/>
      <c r="C228" s="205" t="s">
        <v>496</v>
      </c>
      <c r="D228" s="205" t="s">
        <v>122</v>
      </c>
      <c r="E228" s="206" t="s">
        <v>497</v>
      </c>
      <c r="F228" s="207" t="s">
        <v>498</v>
      </c>
      <c r="G228" s="208" t="s">
        <v>244</v>
      </c>
      <c r="H228" s="209">
        <v>139.977</v>
      </c>
      <c r="I228" s="210"/>
      <c r="J228" s="211">
        <f>ROUND(I228*H228,2)</f>
        <v>0</v>
      </c>
      <c r="K228" s="207" t="s">
        <v>179</v>
      </c>
      <c r="L228" s="46"/>
      <c r="M228" s="212" t="s">
        <v>32</v>
      </c>
      <c r="N228" s="213" t="s">
        <v>50</v>
      </c>
      <c r="O228" s="86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6" t="s">
        <v>131</v>
      </c>
      <c r="AT228" s="216" t="s">
        <v>122</v>
      </c>
      <c r="AU228" s="216" t="s">
        <v>21</v>
      </c>
      <c r="AY228" s="18" t="s">
        <v>118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84</v>
      </c>
      <c r="BK228" s="217">
        <f>ROUND(I228*H228,2)</f>
        <v>0</v>
      </c>
      <c r="BL228" s="18" t="s">
        <v>131</v>
      </c>
      <c r="BM228" s="216" t="s">
        <v>499</v>
      </c>
    </row>
    <row r="229" s="2" customFormat="1">
      <c r="A229" s="40"/>
      <c r="B229" s="41"/>
      <c r="C229" s="42"/>
      <c r="D229" s="218" t="s">
        <v>129</v>
      </c>
      <c r="E229" s="42"/>
      <c r="F229" s="219" t="s">
        <v>500</v>
      </c>
      <c r="G229" s="42"/>
      <c r="H229" s="42"/>
      <c r="I229" s="220"/>
      <c r="J229" s="42"/>
      <c r="K229" s="42"/>
      <c r="L229" s="46"/>
      <c r="M229" s="221"/>
      <c r="N229" s="22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129</v>
      </c>
      <c r="AU229" s="18" t="s">
        <v>21</v>
      </c>
    </row>
    <row r="230" s="2" customFormat="1" ht="24.15" customHeight="1">
      <c r="A230" s="40"/>
      <c r="B230" s="41"/>
      <c r="C230" s="205" t="s">
        <v>501</v>
      </c>
      <c r="D230" s="205" t="s">
        <v>122</v>
      </c>
      <c r="E230" s="206" t="s">
        <v>502</v>
      </c>
      <c r="F230" s="207" t="s">
        <v>503</v>
      </c>
      <c r="G230" s="208" t="s">
        <v>244</v>
      </c>
      <c r="H230" s="209">
        <v>1259.7929999999999</v>
      </c>
      <c r="I230" s="210"/>
      <c r="J230" s="211">
        <f>ROUND(I230*H230,2)</f>
        <v>0</v>
      </c>
      <c r="K230" s="207" t="s">
        <v>179</v>
      </c>
      <c r="L230" s="46"/>
      <c r="M230" s="212" t="s">
        <v>32</v>
      </c>
      <c r="N230" s="213" t="s">
        <v>50</v>
      </c>
      <c r="O230" s="86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6" t="s">
        <v>131</v>
      </c>
      <c r="AT230" s="216" t="s">
        <v>122</v>
      </c>
      <c r="AU230" s="216" t="s">
        <v>21</v>
      </c>
      <c r="AY230" s="18" t="s">
        <v>118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84</v>
      </c>
      <c r="BK230" s="217">
        <f>ROUND(I230*H230,2)</f>
        <v>0</v>
      </c>
      <c r="BL230" s="18" t="s">
        <v>131</v>
      </c>
      <c r="BM230" s="216" t="s">
        <v>504</v>
      </c>
    </row>
    <row r="231" s="2" customFormat="1">
      <c r="A231" s="40"/>
      <c r="B231" s="41"/>
      <c r="C231" s="42"/>
      <c r="D231" s="218" t="s">
        <v>129</v>
      </c>
      <c r="E231" s="42"/>
      <c r="F231" s="219" t="s">
        <v>505</v>
      </c>
      <c r="G231" s="42"/>
      <c r="H231" s="42"/>
      <c r="I231" s="220"/>
      <c r="J231" s="42"/>
      <c r="K231" s="42"/>
      <c r="L231" s="46"/>
      <c r="M231" s="221"/>
      <c r="N231" s="22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129</v>
      </c>
      <c r="AU231" s="18" t="s">
        <v>21</v>
      </c>
    </row>
    <row r="232" s="13" customFormat="1">
      <c r="A232" s="13"/>
      <c r="B232" s="229"/>
      <c r="C232" s="230"/>
      <c r="D232" s="231" t="s">
        <v>182</v>
      </c>
      <c r="E232" s="232" t="s">
        <v>32</v>
      </c>
      <c r="F232" s="233" t="s">
        <v>506</v>
      </c>
      <c r="G232" s="230"/>
      <c r="H232" s="234">
        <v>139.977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182</v>
      </c>
      <c r="AU232" s="240" t="s">
        <v>21</v>
      </c>
      <c r="AV232" s="13" t="s">
        <v>21</v>
      </c>
      <c r="AW232" s="13" t="s">
        <v>39</v>
      </c>
      <c r="AX232" s="13" t="s">
        <v>84</v>
      </c>
      <c r="AY232" s="240" t="s">
        <v>118</v>
      </c>
    </row>
    <row r="233" s="13" customFormat="1">
      <c r="A233" s="13"/>
      <c r="B233" s="229"/>
      <c r="C233" s="230"/>
      <c r="D233" s="231" t="s">
        <v>182</v>
      </c>
      <c r="E233" s="230"/>
      <c r="F233" s="233" t="s">
        <v>507</v>
      </c>
      <c r="G233" s="230"/>
      <c r="H233" s="234">
        <v>1259.7929999999999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182</v>
      </c>
      <c r="AU233" s="240" t="s">
        <v>21</v>
      </c>
      <c r="AV233" s="13" t="s">
        <v>21</v>
      </c>
      <c r="AW233" s="13" t="s">
        <v>4</v>
      </c>
      <c r="AX233" s="13" t="s">
        <v>84</v>
      </c>
      <c r="AY233" s="240" t="s">
        <v>118</v>
      </c>
    </row>
    <row r="234" s="2" customFormat="1" ht="24.15" customHeight="1">
      <c r="A234" s="40"/>
      <c r="B234" s="41"/>
      <c r="C234" s="205" t="s">
        <v>508</v>
      </c>
      <c r="D234" s="205" t="s">
        <v>122</v>
      </c>
      <c r="E234" s="206" t="s">
        <v>509</v>
      </c>
      <c r="F234" s="207" t="s">
        <v>510</v>
      </c>
      <c r="G234" s="208" t="s">
        <v>244</v>
      </c>
      <c r="H234" s="209">
        <v>139.977</v>
      </c>
      <c r="I234" s="210"/>
      <c r="J234" s="211">
        <f>ROUND(I234*H234,2)</f>
        <v>0</v>
      </c>
      <c r="K234" s="207" t="s">
        <v>179</v>
      </c>
      <c r="L234" s="46"/>
      <c r="M234" s="212" t="s">
        <v>32</v>
      </c>
      <c r="N234" s="213" t="s">
        <v>50</v>
      </c>
      <c r="O234" s="86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6" t="s">
        <v>131</v>
      </c>
      <c r="AT234" s="216" t="s">
        <v>122</v>
      </c>
      <c r="AU234" s="216" t="s">
        <v>21</v>
      </c>
      <c r="AY234" s="18" t="s">
        <v>118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84</v>
      </c>
      <c r="BK234" s="217">
        <f>ROUND(I234*H234,2)</f>
        <v>0</v>
      </c>
      <c r="BL234" s="18" t="s">
        <v>131</v>
      </c>
      <c r="BM234" s="216" t="s">
        <v>511</v>
      </c>
    </row>
    <row r="235" s="2" customFormat="1">
      <c r="A235" s="40"/>
      <c r="B235" s="41"/>
      <c r="C235" s="42"/>
      <c r="D235" s="218" t="s">
        <v>129</v>
      </c>
      <c r="E235" s="42"/>
      <c r="F235" s="219" t="s">
        <v>512</v>
      </c>
      <c r="G235" s="42"/>
      <c r="H235" s="42"/>
      <c r="I235" s="220"/>
      <c r="J235" s="42"/>
      <c r="K235" s="42"/>
      <c r="L235" s="46"/>
      <c r="M235" s="221"/>
      <c r="N235" s="22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129</v>
      </c>
      <c r="AU235" s="18" t="s">
        <v>21</v>
      </c>
    </row>
    <row r="236" s="12" customFormat="1" ht="22.8" customHeight="1">
      <c r="A236" s="12"/>
      <c r="B236" s="189"/>
      <c r="C236" s="190"/>
      <c r="D236" s="191" t="s">
        <v>78</v>
      </c>
      <c r="E236" s="203" t="s">
        <v>513</v>
      </c>
      <c r="F236" s="203" t="s">
        <v>514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SUM(P237:P242)</f>
        <v>0</v>
      </c>
      <c r="Q236" s="197"/>
      <c r="R236" s="198">
        <f>SUM(R237:R242)</f>
        <v>0</v>
      </c>
      <c r="S236" s="197"/>
      <c r="T236" s="199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84</v>
      </c>
      <c r="AT236" s="201" t="s">
        <v>78</v>
      </c>
      <c r="AU236" s="201" t="s">
        <v>84</v>
      </c>
      <c r="AY236" s="200" t="s">
        <v>118</v>
      </c>
      <c r="BK236" s="202">
        <f>SUM(BK237:BK242)</f>
        <v>0</v>
      </c>
    </row>
    <row r="237" s="2" customFormat="1" ht="24.15" customHeight="1">
      <c r="A237" s="40"/>
      <c r="B237" s="41"/>
      <c r="C237" s="205" t="s">
        <v>515</v>
      </c>
      <c r="D237" s="205" t="s">
        <v>122</v>
      </c>
      <c r="E237" s="206" t="s">
        <v>516</v>
      </c>
      <c r="F237" s="207" t="s">
        <v>517</v>
      </c>
      <c r="G237" s="208" t="s">
        <v>244</v>
      </c>
      <c r="H237" s="209">
        <v>342.743</v>
      </c>
      <c r="I237" s="210"/>
      <c r="J237" s="211">
        <f>ROUND(I237*H237,2)</f>
        <v>0</v>
      </c>
      <c r="K237" s="207" t="s">
        <v>179</v>
      </c>
      <c r="L237" s="46"/>
      <c r="M237" s="212" t="s">
        <v>32</v>
      </c>
      <c r="N237" s="213" t="s">
        <v>50</v>
      </c>
      <c r="O237" s="86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6" t="s">
        <v>131</v>
      </c>
      <c r="AT237" s="216" t="s">
        <v>122</v>
      </c>
      <c r="AU237" s="216" t="s">
        <v>21</v>
      </c>
      <c r="AY237" s="18" t="s">
        <v>118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84</v>
      </c>
      <c r="BK237" s="217">
        <f>ROUND(I237*H237,2)</f>
        <v>0</v>
      </c>
      <c r="BL237" s="18" t="s">
        <v>131</v>
      </c>
      <c r="BM237" s="216" t="s">
        <v>518</v>
      </c>
    </row>
    <row r="238" s="2" customFormat="1">
      <c r="A238" s="40"/>
      <c r="B238" s="41"/>
      <c r="C238" s="42"/>
      <c r="D238" s="218" t="s">
        <v>129</v>
      </c>
      <c r="E238" s="42"/>
      <c r="F238" s="219" t="s">
        <v>519</v>
      </c>
      <c r="G238" s="42"/>
      <c r="H238" s="42"/>
      <c r="I238" s="220"/>
      <c r="J238" s="42"/>
      <c r="K238" s="42"/>
      <c r="L238" s="46"/>
      <c r="M238" s="221"/>
      <c r="N238" s="22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129</v>
      </c>
      <c r="AU238" s="18" t="s">
        <v>21</v>
      </c>
    </row>
    <row r="239" s="2" customFormat="1" ht="24.15" customHeight="1">
      <c r="A239" s="40"/>
      <c r="B239" s="41"/>
      <c r="C239" s="205" t="s">
        <v>520</v>
      </c>
      <c r="D239" s="205" t="s">
        <v>122</v>
      </c>
      <c r="E239" s="206" t="s">
        <v>521</v>
      </c>
      <c r="F239" s="207" t="s">
        <v>522</v>
      </c>
      <c r="G239" s="208" t="s">
        <v>244</v>
      </c>
      <c r="H239" s="209">
        <v>15.599</v>
      </c>
      <c r="I239" s="210"/>
      <c r="J239" s="211">
        <f>ROUND(I239*H239,2)</f>
        <v>0</v>
      </c>
      <c r="K239" s="207" t="s">
        <v>179</v>
      </c>
      <c r="L239" s="46"/>
      <c r="M239" s="212" t="s">
        <v>32</v>
      </c>
      <c r="N239" s="213" t="s">
        <v>50</v>
      </c>
      <c r="O239" s="86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6" t="s">
        <v>131</v>
      </c>
      <c r="AT239" s="216" t="s">
        <v>122</v>
      </c>
      <c r="AU239" s="216" t="s">
        <v>21</v>
      </c>
      <c r="AY239" s="18" t="s">
        <v>118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84</v>
      </c>
      <c r="BK239" s="217">
        <f>ROUND(I239*H239,2)</f>
        <v>0</v>
      </c>
      <c r="BL239" s="18" t="s">
        <v>131</v>
      </c>
      <c r="BM239" s="216" t="s">
        <v>523</v>
      </c>
    </row>
    <row r="240" s="2" customFormat="1">
      <c r="A240" s="40"/>
      <c r="B240" s="41"/>
      <c r="C240" s="42"/>
      <c r="D240" s="218" t="s">
        <v>129</v>
      </c>
      <c r="E240" s="42"/>
      <c r="F240" s="219" t="s">
        <v>524</v>
      </c>
      <c r="G240" s="42"/>
      <c r="H240" s="42"/>
      <c r="I240" s="220"/>
      <c r="J240" s="42"/>
      <c r="K240" s="42"/>
      <c r="L240" s="46"/>
      <c r="M240" s="221"/>
      <c r="N240" s="22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129</v>
      </c>
      <c r="AU240" s="18" t="s">
        <v>21</v>
      </c>
    </row>
    <row r="241" s="2" customFormat="1" ht="24.15" customHeight="1">
      <c r="A241" s="40"/>
      <c r="B241" s="41"/>
      <c r="C241" s="205" t="s">
        <v>525</v>
      </c>
      <c r="D241" s="205" t="s">
        <v>122</v>
      </c>
      <c r="E241" s="206" t="s">
        <v>526</v>
      </c>
      <c r="F241" s="207" t="s">
        <v>527</v>
      </c>
      <c r="G241" s="208" t="s">
        <v>244</v>
      </c>
      <c r="H241" s="209">
        <v>15.599</v>
      </c>
      <c r="I241" s="210"/>
      <c r="J241" s="211">
        <f>ROUND(I241*H241,2)</f>
        <v>0</v>
      </c>
      <c r="K241" s="207" t="s">
        <v>179</v>
      </c>
      <c r="L241" s="46"/>
      <c r="M241" s="212" t="s">
        <v>32</v>
      </c>
      <c r="N241" s="213" t="s">
        <v>50</v>
      </c>
      <c r="O241" s="86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6" t="s">
        <v>131</v>
      </c>
      <c r="AT241" s="216" t="s">
        <v>122</v>
      </c>
      <c r="AU241" s="216" t="s">
        <v>21</v>
      </c>
      <c r="AY241" s="18" t="s">
        <v>118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84</v>
      </c>
      <c r="BK241" s="217">
        <f>ROUND(I241*H241,2)</f>
        <v>0</v>
      </c>
      <c r="BL241" s="18" t="s">
        <v>131</v>
      </c>
      <c r="BM241" s="216" t="s">
        <v>528</v>
      </c>
    </row>
    <row r="242" s="2" customFormat="1">
      <c r="A242" s="40"/>
      <c r="B242" s="41"/>
      <c r="C242" s="42"/>
      <c r="D242" s="218" t="s">
        <v>129</v>
      </c>
      <c r="E242" s="42"/>
      <c r="F242" s="219" t="s">
        <v>529</v>
      </c>
      <c r="G242" s="42"/>
      <c r="H242" s="42"/>
      <c r="I242" s="220"/>
      <c r="J242" s="42"/>
      <c r="K242" s="42"/>
      <c r="L242" s="46"/>
      <c r="M242" s="223"/>
      <c r="N242" s="224"/>
      <c r="O242" s="225"/>
      <c r="P242" s="225"/>
      <c r="Q242" s="225"/>
      <c r="R242" s="225"/>
      <c r="S242" s="225"/>
      <c r="T242" s="226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129</v>
      </c>
      <c r="AU242" s="18" t="s">
        <v>21</v>
      </c>
    </row>
    <row r="243" s="2" customFormat="1" ht="6.96" customHeight="1">
      <c r="A243" s="40"/>
      <c r="B243" s="61"/>
      <c r="C243" s="62"/>
      <c r="D243" s="62"/>
      <c r="E243" s="62"/>
      <c r="F243" s="62"/>
      <c r="G243" s="62"/>
      <c r="H243" s="62"/>
      <c r="I243" s="62"/>
      <c r="J243" s="62"/>
      <c r="K243" s="62"/>
      <c r="L243" s="46"/>
      <c r="M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</row>
  </sheetData>
  <sheetProtection sheet="1" autoFilter="0" formatColumns="0" formatRows="0" objects="1" scenarios="1" spinCount="100000" saltValue="UcfILkbgX9PdMhTOUjeQFas/EJczdpfcCPx1Exri9NufF7Ci35V0Vp8/asUaWJbyby6nFU+0OSXZOe8DL8875g==" hashValue="u3teDJyE5s9SBFGiqxUj3VJjXB7n107wQNtOU6NTADcWhHmP83Prskc7B52XWnuQVE0BlwDtrh7KY+BLmxkhDA==" algorithmName="SHA-512" password="CC35"/>
  <autoFilter ref="C86:K24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3107512"/>
    <hyperlink ref="F95" r:id="rId2" display="https://podminky.urs.cz/item/CS_URS_2025_01/113107530"/>
    <hyperlink ref="F97" r:id="rId3" display="https://podminky.urs.cz/item/CS_URS_2025_01/113107541"/>
    <hyperlink ref="F99" r:id="rId4" display="https://podminky.urs.cz/item/CS_URS_2025_01/132351256"/>
    <hyperlink ref="F104" r:id="rId5" display="https://podminky.urs.cz/item/CS_URS_2025_01/141721255"/>
    <hyperlink ref="F106" r:id="rId6" display="https://podminky.urs.cz/item/CS_URS_2025_01/151101101"/>
    <hyperlink ref="F110" r:id="rId7" display="https://podminky.urs.cz/item/CS_URS_2025_01/151101111"/>
    <hyperlink ref="F112" r:id="rId8" display="https://podminky.urs.cz/item/CS_URS_2025_01/162751137"/>
    <hyperlink ref="F116" r:id="rId9" display="https://podminky.urs.cz/item/CS_URS_2025_01/162751139"/>
    <hyperlink ref="F120" r:id="rId10" display="https://podminky.urs.cz/item/CS_URS_2025_01/167151112"/>
    <hyperlink ref="F122" r:id="rId11" display="https://podminky.urs.cz/item/CS_URS_2025_01/167151122"/>
    <hyperlink ref="F124" r:id="rId12" display="https://podminky.urs.cz/item/CS_URS_2025_01/171151112"/>
    <hyperlink ref="F126" r:id="rId13" display="https://podminky.urs.cz/item/CS_URS_2025_01/171201221"/>
    <hyperlink ref="F131" r:id="rId14" display="https://podminky.urs.cz/item/CS_URS_2025_01/1742511011"/>
    <hyperlink ref="F133" r:id="rId15" display="https://podminky.urs.cz/item/CS_URS_2025_01/175111101"/>
    <hyperlink ref="F141" r:id="rId16" display="https://podminky.urs.cz/item/CS_URS_2025_01/451573111"/>
    <hyperlink ref="F144" r:id="rId17" display="https://podminky.urs.cz/item/CS_URS_2025_01/452313141"/>
    <hyperlink ref="F148" r:id="rId18" display="https://podminky.urs.cz/item/CS_URS_2025_01/452353111"/>
    <hyperlink ref="F152" r:id="rId19" display="https://podminky.urs.cz/item/CS_URS_2025_01/452353112"/>
    <hyperlink ref="F155" r:id="rId20" display="https://podminky.urs.cz/item/CS_URS_2025_01/566901243"/>
    <hyperlink ref="F157" r:id="rId21" display="https://podminky.urs.cz/item/CS_URS_2025_01/572341112"/>
    <hyperlink ref="F160" r:id="rId22" display="https://podminky.urs.cz/item/CS_URS_2025_01/857241131"/>
    <hyperlink ref="F164" r:id="rId23" display="https://podminky.urs.cz/item/CS_URS_2025_01/857242122"/>
    <hyperlink ref="F168" r:id="rId24" display="https://podminky.urs.cz/item/CS_URS_2025_01/857244122"/>
    <hyperlink ref="F171" r:id="rId25" display="https://podminky.urs.cz/item/CS_URS_2025_01/871241141"/>
    <hyperlink ref="F176" r:id="rId26" display="https://podminky.urs.cz/item/CS_URS_2025_01/877241101"/>
    <hyperlink ref="F183" r:id="rId27" display="https://podminky.urs.cz/item/CS_URS_2025_01/877241110"/>
    <hyperlink ref="F186" r:id="rId28" display="https://podminky.urs.cz/item/CS_URS_2025_01/877241112"/>
    <hyperlink ref="F189" r:id="rId29" display="https://podminky.urs.cz/item/CS_URS_2025_01/891241112"/>
    <hyperlink ref="F192" r:id="rId30" display="https://podminky.urs.cz/item/CS_URS_2025_01/891247112"/>
    <hyperlink ref="F195" r:id="rId31" display="https://podminky.urs.cz/item/CS_URS_2025_01/892241111"/>
    <hyperlink ref="F197" r:id="rId32" display="https://podminky.urs.cz/item/CS_URS_2025_01/892273122"/>
    <hyperlink ref="F199" r:id="rId33" display="https://podminky.urs.cz/item/CS_URS_2025_01/892372111"/>
    <hyperlink ref="F201" r:id="rId34" display="https://podminky.urs.cz/item/CS_URS_2025_01/899401112"/>
    <hyperlink ref="F207" r:id="rId35" display="https://podminky.urs.cz/item/CS_URS_2025_01/899401113"/>
    <hyperlink ref="F212" r:id="rId36" display="https://podminky.urs.cz/item/CS_URS_2025_01/877241101"/>
    <hyperlink ref="F215" r:id="rId37" display="https://podminky.urs.cz/item/CS_URS_2025_01/899721111"/>
    <hyperlink ref="F217" r:id="rId38" display="https://podminky.urs.cz/item/CS_URS_2025_01/899722113"/>
    <hyperlink ref="F219" r:id="rId39" display="https://podminky.urs.cz/item/CS_URS_2025_01/899911203"/>
    <hyperlink ref="F221" r:id="rId40" display="https://podminky.urs.cz/item/CS_URS_2025_01/899913133"/>
    <hyperlink ref="F224" r:id="rId41" display="https://podminky.urs.cz/item/CS_URS_2025_01/919735122"/>
    <hyperlink ref="F229" r:id="rId42" display="https://podminky.urs.cz/item/CS_URS_2025_01/997221561"/>
    <hyperlink ref="F231" r:id="rId43" display="https://podminky.urs.cz/item/CS_URS_2025_01/997221569"/>
    <hyperlink ref="F235" r:id="rId44" display="https://podminky.urs.cz/item/CS_URS_2025_01/997221645"/>
    <hyperlink ref="F238" r:id="rId45" display="https://podminky.urs.cz/item/CS_URS_2025_01/998225111"/>
    <hyperlink ref="F240" r:id="rId46" display="https://podminky.urs.cz/item/CS_URS_2025_01/998276101"/>
    <hyperlink ref="F242" r:id="rId47" display="https://podminky.urs.cz/item/CS_URS_2025_01/99827612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21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7" t="str">
        <f>'Rekapitulace stavby'!K6</f>
        <v>Prodloužení vodovodního řadu ul. U Hráze, k.ú. Dolní Těrlicko - POUŽITÍ BEZVÝKOPOVÉ TECHN.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162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530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32</v>
      </c>
      <c r="G11" s="40"/>
      <c r="H11" s="40"/>
      <c r="I11" s="133" t="s">
        <v>20</v>
      </c>
      <c r="J11" s="136" t="s">
        <v>32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12. 8. 2024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">
        <v>32</v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38</v>
      </c>
      <c r="F21" s="40"/>
      <c r="G21" s="40"/>
      <c r="H21" s="40"/>
      <c r="I21" s="133" t="s">
        <v>34</v>
      </c>
      <c r="J21" s="136" t="s">
        <v>32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41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42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ROUND(J85,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ROUND((SUM(BE85:BE135)),  2)</f>
        <v>0</v>
      </c>
      <c r="G33" s="40"/>
      <c r="H33" s="40"/>
      <c r="I33" s="150">
        <v>0.20999999999999999</v>
      </c>
      <c r="J33" s="149">
        <f>ROUND(((SUM(BE85:BE135))*I33),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ROUND((SUM(BF85:BF135)),  2)</f>
        <v>0</v>
      </c>
      <c r="G34" s="40"/>
      <c r="H34" s="40"/>
      <c r="I34" s="150">
        <v>0.12</v>
      </c>
      <c r="J34" s="149">
        <f>ROUND(((SUM(BF85:BF135))*I34),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ROUND((SUM(BG85:BG135)),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ROUND((SUM(BH85:BH135)),  2)</f>
        <v>0</v>
      </c>
      <c r="G36" s="40"/>
      <c r="H36" s="40"/>
      <c r="I36" s="150">
        <v>0.12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ROUND((SUM(BI85:BI135)),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93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8" t="str">
        <f>E7</f>
        <v>Prodloužení vodovodního řadu ul. U Hráze, k.ú. Dolní Těrlicko - POUŽITÍ BEZVÝKOPOVÉ TECHN.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162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02 - Redukční šachta 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Dolní Těrlicko </v>
      </c>
      <c r="G52" s="42"/>
      <c r="H52" s="42"/>
      <c r="I52" s="33" t="s">
        <v>24</v>
      </c>
      <c r="J52" s="74" t="str">
        <f>IF(J12="","",J12)</f>
        <v>12. 8. 2024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>Ing. Jan Tureček, Ph.D.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Lenka Jerakasová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96</v>
      </c>
    </row>
    <row r="60" s="9" customFormat="1" ht="24.96" customHeight="1">
      <c r="A60" s="9"/>
      <c r="B60" s="166"/>
      <c r="C60" s="167"/>
      <c r="D60" s="168" t="s">
        <v>165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169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172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531</v>
      </c>
      <c r="E63" s="169"/>
      <c r="F63" s="169"/>
      <c r="G63" s="169"/>
      <c r="H63" s="169"/>
      <c r="I63" s="169"/>
      <c r="J63" s="170">
        <f>J127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532</v>
      </c>
      <c r="E64" s="175"/>
      <c r="F64" s="175"/>
      <c r="G64" s="175"/>
      <c r="H64" s="175"/>
      <c r="I64" s="175"/>
      <c r="J64" s="176">
        <f>J128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533</v>
      </c>
      <c r="E65" s="175"/>
      <c r="F65" s="175"/>
      <c r="G65" s="175"/>
      <c r="H65" s="175"/>
      <c r="I65" s="175"/>
      <c r="J65" s="176">
        <f>J133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4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102</v>
      </c>
      <c r="D72" s="42"/>
      <c r="E72" s="42"/>
      <c r="F72" s="42"/>
      <c r="G72" s="42"/>
      <c r="H72" s="42"/>
      <c r="I72" s="42"/>
      <c r="J72" s="42"/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228" t="str">
        <f>E7</f>
        <v>Prodloužení vodovodního řadu ul. U Hráze, k.ú. Dolní Těrlicko - POUŽITÍ BEZVÝKOPOVÉ TECHN.</v>
      </c>
      <c r="F75" s="33"/>
      <c r="G75" s="33"/>
      <c r="H75" s="33"/>
      <c r="I75" s="42"/>
      <c r="J75" s="42"/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162</v>
      </c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SO 02 - Redukční šachta </v>
      </c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 xml:space="preserve">Dolní Těrlicko </v>
      </c>
      <c r="G79" s="42"/>
      <c r="H79" s="42"/>
      <c r="I79" s="33" t="s">
        <v>24</v>
      </c>
      <c r="J79" s="74" t="str">
        <f>IF(J12="","",J12)</f>
        <v>12. 8. 2024</v>
      </c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 xml:space="preserve"> </v>
      </c>
      <c r="G81" s="42"/>
      <c r="H81" s="42"/>
      <c r="I81" s="33" t="s">
        <v>37</v>
      </c>
      <c r="J81" s="38" t="str">
        <f>E21</f>
        <v>Ing. Jan Tureček, Ph.D.</v>
      </c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 xml:space="preserve">Lenka Jerakasová </v>
      </c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8"/>
      <c r="B84" s="179"/>
      <c r="C84" s="180" t="s">
        <v>103</v>
      </c>
      <c r="D84" s="181" t="s">
        <v>64</v>
      </c>
      <c r="E84" s="181" t="s">
        <v>60</v>
      </c>
      <c r="F84" s="181" t="s">
        <v>61</v>
      </c>
      <c r="G84" s="181" t="s">
        <v>104</v>
      </c>
      <c r="H84" s="181" t="s">
        <v>105</v>
      </c>
      <c r="I84" s="181" t="s">
        <v>106</v>
      </c>
      <c r="J84" s="181" t="s">
        <v>95</v>
      </c>
      <c r="K84" s="182" t="s">
        <v>107</v>
      </c>
      <c r="L84" s="183"/>
      <c r="M84" s="94" t="s">
        <v>32</v>
      </c>
      <c r="N84" s="95" t="s">
        <v>49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4">
        <f>BK85</f>
        <v>0</v>
      </c>
      <c r="K85" s="42"/>
      <c r="L85" s="46"/>
      <c r="M85" s="97"/>
      <c r="N85" s="185"/>
      <c r="O85" s="98"/>
      <c r="P85" s="186">
        <f>P86+P127</f>
        <v>0</v>
      </c>
      <c r="Q85" s="98"/>
      <c r="R85" s="186">
        <f>R86+R127</f>
        <v>33.823151999999993</v>
      </c>
      <c r="S85" s="98"/>
      <c r="T85" s="187">
        <f>T86+T127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78</v>
      </c>
      <c r="AU85" s="18" t="s">
        <v>96</v>
      </c>
      <c r="BK85" s="188">
        <f>BK86+BK127</f>
        <v>0</v>
      </c>
    </row>
    <row r="86" s="12" customFormat="1" ht="25.92" customHeight="1">
      <c r="A86" s="12"/>
      <c r="B86" s="189"/>
      <c r="C86" s="190"/>
      <c r="D86" s="191" t="s">
        <v>78</v>
      </c>
      <c r="E86" s="192" t="s">
        <v>173</v>
      </c>
      <c r="F86" s="192" t="s">
        <v>174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P87+P124</f>
        <v>0</v>
      </c>
      <c r="Q86" s="197"/>
      <c r="R86" s="198">
        <f>R87+R124</f>
        <v>33.817651999999995</v>
      </c>
      <c r="S86" s="197"/>
      <c r="T86" s="199">
        <f>T87+T124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78</v>
      </c>
      <c r="AU86" s="201" t="s">
        <v>79</v>
      </c>
      <c r="AY86" s="200" t="s">
        <v>118</v>
      </c>
      <c r="BK86" s="202">
        <f>BK87+BK124</f>
        <v>0</v>
      </c>
    </row>
    <row r="87" s="12" customFormat="1" ht="22.8" customHeight="1">
      <c r="A87" s="12"/>
      <c r="B87" s="189"/>
      <c r="C87" s="190"/>
      <c r="D87" s="191" t="s">
        <v>78</v>
      </c>
      <c r="E87" s="203" t="s">
        <v>214</v>
      </c>
      <c r="F87" s="203" t="s">
        <v>300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SUM(P88:P123)</f>
        <v>0</v>
      </c>
      <c r="Q87" s="197"/>
      <c r="R87" s="198">
        <f>SUM(R88:R123)</f>
        <v>33.817651999999995</v>
      </c>
      <c r="S87" s="197"/>
      <c r="T87" s="199">
        <f>SUM(T88:T123)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78</v>
      </c>
      <c r="AU87" s="201" t="s">
        <v>84</v>
      </c>
      <c r="AY87" s="200" t="s">
        <v>118</v>
      </c>
      <c r="BK87" s="202">
        <f>SUM(BK88:BK123)</f>
        <v>0</v>
      </c>
    </row>
    <row r="88" s="2" customFormat="1" ht="24.15" customHeight="1">
      <c r="A88" s="40"/>
      <c r="B88" s="41"/>
      <c r="C88" s="205" t="s">
        <v>84</v>
      </c>
      <c r="D88" s="205" t="s">
        <v>122</v>
      </c>
      <c r="E88" s="206" t="s">
        <v>534</v>
      </c>
      <c r="F88" s="207" t="s">
        <v>535</v>
      </c>
      <c r="G88" s="208" t="s">
        <v>304</v>
      </c>
      <c r="H88" s="209">
        <v>2</v>
      </c>
      <c r="I88" s="210"/>
      <c r="J88" s="211">
        <f>ROUND(I88*H88,2)</f>
        <v>0</v>
      </c>
      <c r="K88" s="207" t="s">
        <v>126</v>
      </c>
      <c r="L88" s="46"/>
      <c r="M88" s="212" t="s">
        <v>32</v>
      </c>
      <c r="N88" s="213" t="s">
        <v>50</v>
      </c>
      <c r="O88" s="86"/>
      <c r="P88" s="214">
        <f>O88*H88</f>
        <v>0</v>
      </c>
      <c r="Q88" s="214">
        <v>0.00167</v>
      </c>
      <c r="R88" s="214">
        <f>Q88*H88</f>
        <v>0.0033400000000000001</v>
      </c>
      <c r="S88" s="214">
        <v>0</v>
      </c>
      <c r="T88" s="21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6" t="s">
        <v>131</v>
      </c>
      <c r="AT88" s="216" t="s">
        <v>122</v>
      </c>
      <c r="AU88" s="216" t="s">
        <v>21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84</v>
      </c>
      <c r="BK88" s="217">
        <f>ROUND(I88*H88,2)</f>
        <v>0</v>
      </c>
      <c r="BL88" s="18" t="s">
        <v>131</v>
      </c>
      <c r="BM88" s="216" t="s">
        <v>536</v>
      </c>
    </row>
    <row r="89" s="2" customFormat="1">
      <c r="A89" s="40"/>
      <c r="B89" s="41"/>
      <c r="C89" s="42"/>
      <c r="D89" s="218" t="s">
        <v>129</v>
      </c>
      <c r="E89" s="42"/>
      <c r="F89" s="219" t="s">
        <v>537</v>
      </c>
      <c r="G89" s="42"/>
      <c r="H89" s="42"/>
      <c r="I89" s="220"/>
      <c r="J89" s="42"/>
      <c r="K89" s="42"/>
      <c r="L89" s="46"/>
      <c r="M89" s="221"/>
      <c r="N89" s="22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129</v>
      </c>
      <c r="AU89" s="18" t="s">
        <v>21</v>
      </c>
    </row>
    <row r="90" s="2" customFormat="1" ht="16.5" customHeight="1">
      <c r="A90" s="40"/>
      <c r="B90" s="41"/>
      <c r="C90" s="252" t="s">
        <v>21</v>
      </c>
      <c r="D90" s="252" t="s">
        <v>260</v>
      </c>
      <c r="E90" s="253" t="s">
        <v>538</v>
      </c>
      <c r="F90" s="254" t="s">
        <v>539</v>
      </c>
      <c r="G90" s="255" t="s">
        <v>304</v>
      </c>
      <c r="H90" s="256">
        <v>2.02</v>
      </c>
      <c r="I90" s="257"/>
      <c r="J90" s="258">
        <f>ROUND(I90*H90,2)</f>
        <v>0</v>
      </c>
      <c r="K90" s="254" t="s">
        <v>126</v>
      </c>
      <c r="L90" s="259"/>
      <c r="M90" s="260" t="s">
        <v>32</v>
      </c>
      <c r="N90" s="261" t="s">
        <v>50</v>
      </c>
      <c r="O90" s="86"/>
      <c r="P90" s="214">
        <f>O90*H90</f>
        <v>0</v>
      </c>
      <c r="Q90" s="214">
        <v>0.0178</v>
      </c>
      <c r="R90" s="214">
        <f>Q90*H90</f>
        <v>0.035956000000000002</v>
      </c>
      <c r="S90" s="214">
        <v>0</v>
      </c>
      <c r="T90" s="21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214</v>
      </c>
      <c r="AT90" s="216" t="s">
        <v>260</v>
      </c>
      <c r="AU90" s="216" t="s">
        <v>21</v>
      </c>
      <c r="AY90" s="18" t="s">
        <v>118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84</v>
      </c>
      <c r="BK90" s="217">
        <f>ROUND(I90*H90,2)</f>
        <v>0</v>
      </c>
      <c r="BL90" s="18" t="s">
        <v>131</v>
      </c>
      <c r="BM90" s="216" t="s">
        <v>540</v>
      </c>
    </row>
    <row r="91" s="13" customFormat="1">
      <c r="A91" s="13"/>
      <c r="B91" s="229"/>
      <c r="C91" s="230"/>
      <c r="D91" s="231" t="s">
        <v>182</v>
      </c>
      <c r="E91" s="230"/>
      <c r="F91" s="233" t="s">
        <v>541</v>
      </c>
      <c r="G91" s="230"/>
      <c r="H91" s="234">
        <v>2.02</v>
      </c>
      <c r="I91" s="235"/>
      <c r="J91" s="230"/>
      <c r="K91" s="230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182</v>
      </c>
      <c r="AU91" s="240" t="s">
        <v>21</v>
      </c>
      <c r="AV91" s="13" t="s">
        <v>21</v>
      </c>
      <c r="AW91" s="13" t="s">
        <v>4</v>
      </c>
      <c r="AX91" s="13" t="s">
        <v>84</v>
      </c>
      <c r="AY91" s="240" t="s">
        <v>118</v>
      </c>
    </row>
    <row r="92" s="2" customFormat="1" ht="24.15" customHeight="1">
      <c r="A92" s="40"/>
      <c r="B92" s="41"/>
      <c r="C92" s="205" t="s">
        <v>121</v>
      </c>
      <c r="D92" s="205" t="s">
        <v>122</v>
      </c>
      <c r="E92" s="206" t="s">
        <v>534</v>
      </c>
      <c r="F92" s="207" t="s">
        <v>535</v>
      </c>
      <c r="G92" s="208" t="s">
        <v>304</v>
      </c>
      <c r="H92" s="209">
        <v>2</v>
      </c>
      <c r="I92" s="210"/>
      <c r="J92" s="211">
        <f>ROUND(I92*H92,2)</f>
        <v>0</v>
      </c>
      <c r="K92" s="207" t="s">
        <v>126</v>
      </c>
      <c r="L92" s="46"/>
      <c r="M92" s="212" t="s">
        <v>32</v>
      </c>
      <c r="N92" s="213" t="s">
        <v>50</v>
      </c>
      <c r="O92" s="86"/>
      <c r="P92" s="214">
        <f>O92*H92</f>
        <v>0</v>
      </c>
      <c r="Q92" s="214">
        <v>0.00167</v>
      </c>
      <c r="R92" s="214">
        <f>Q92*H92</f>
        <v>0.0033400000000000001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131</v>
      </c>
      <c r="AT92" s="216" t="s">
        <v>122</v>
      </c>
      <c r="AU92" s="216" t="s">
        <v>21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84</v>
      </c>
      <c r="BK92" s="217">
        <f>ROUND(I92*H92,2)</f>
        <v>0</v>
      </c>
      <c r="BL92" s="18" t="s">
        <v>131</v>
      </c>
      <c r="BM92" s="216" t="s">
        <v>542</v>
      </c>
    </row>
    <row r="93" s="2" customFormat="1">
      <c r="A93" s="40"/>
      <c r="B93" s="41"/>
      <c r="C93" s="42"/>
      <c r="D93" s="218" t="s">
        <v>129</v>
      </c>
      <c r="E93" s="42"/>
      <c r="F93" s="219" t="s">
        <v>537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129</v>
      </c>
      <c r="AU93" s="18" t="s">
        <v>21</v>
      </c>
    </row>
    <row r="94" s="2" customFormat="1" ht="16.5" customHeight="1">
      <c r="A94" s="40"/>
      <c r="B94" s="41"/>
      <c r="C94" s="252" t="s">
        <v>131</v>
      </c>
      <c r="D94" s="252" t="s">
        <v>260</v>
      </c>
      <c r="E94" s="253" t="s">
        <v>543</v>
      </c>
      <c r="F94" s="254" t="s">
        <v>544</v>
      </c>
      <c r="G94" s="255" t="s">
        <v>304</v>
      </c>
      <c r="H94" s="256">
        <v>2.02</v>
      </c>
      <c r="I94" s="257"/>
      <c r="J94" s="258">
        <f>ROUND(I94*H94,2)</f>
        <v>0</v>
      </c>
      <c r="K94" s="254" t="s">
        <v>126</v>
      </c>
      <c r="L94" s="259"/>
      <c r="M94" s="260" t="s">
        <v>32</v>
      </c>
      <c r="N94" s="261" t="s">
        <v>50</v>
      </c>
      <c r="O94" s="86"/>
      <c r="P94" s="214">
        <f>O94*H94</f>
        <v>0</v>
      </c>
      <c r="Q94" s="214">
        <v>0.0080000000000000002</v>
      </c>
      <c r="R94" s="214">
        <f>Q94*H94</f>
        <v>0.016160000000000001</v>
      </c>
      <c r="S94" s="214">
        <v>0</v>
      </c>
      <c r="T94" s="21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6" t="s">
        <v>214</v>
      </c>
      <c r="AT94" s="216" t="s">
        <v>260</v>
      </c>
      <c r="AU94" s="216" t="s">
        <v>21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84</v>
      </c>
      <c r="BK94" s="217">
        <f>ROUND(I94*H94,2)</f>
        <v>0</v>
      </c>
      <c r="BL94" s="18" t="s">
        <v>131</v>
      </c>
      <c r="BM94" s="216" t="s">
        <v>545</v>
      </c>
    </row>
    <row r="95" s="13" customFormat="1">
      <c r="A95" s="13"/>
      <c r="B95" s="229"/>
      <c r="C95" s="230"/>
      <c r="D95" s="231" t="s">
        <v>182</v>
      </c>
      <c r="E95" s="230"/>
      <c r="F95" s="233" t="s">
        <v>541</v>
      </c>
      <c r="G95" s="230"/>
      <c r="H95" s="234">
        <v>2.02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182</v>
      </c>
      <c r="AU95" s="240" t="s">
        <v>21</v>
      </c>
      <c r="AV95" s="13" t="s">
        <v>21</v>
      </c>
      <c r="AW95" s="13" t="s">
        <v>4</v>
      </c>
      <c r="AX95" s="13" t="s">
        <v>84</v>
      </c>
      <c r="AY95" s="240" t="s">
        <v>118</v>
      </c>
    </row>
    <row r="96" s="2" customFormat="1" ht="24.15" customHeight="1">
      <c r="A96" s="40"/>
      <c r="B96" s="41"/>
      <c r="C96" s="205" t="s">
        <v>117</v>
      </c>
      <c r="D96" s="205" t="s">
        <v>122</v>
      </c>
      <c r="E96" s="206" t="s">
        <v>546</v>
      </c>
      <c r="F96" s="207" t="s">
        <v>547</v>
      </c>
      <c r="G96" s="208" t="s">
        <v>304</v>
      </c>
      <c r="H96" s="209">
        <v>1</v>
      </c>
      <c r="I96" s="210"/>
      <c r="J96" s="211">
        <f>ROUND(I96*H96,2)</f>
        <v>0</v>
      </c>
      <c r="K96" s="207" t="s">
        <v>126</v>
      </c>
      <c r="L96" s="46"/>
      <c r="M96" s="212" t="s">
        <v>32</v>
      </c>
      <c r="N96" s="213" t="s">
        <v>50</v>
      </c>
      <c r="O96" s="86"/>
      <c r="P96" s="214">
        <f>O96*H96</f>
        <v>0</v>
      </c>
      <c r="Q96" s="214">
        <v>0.00109</v>
      </c>
      <c r="R96" s="214">
        <f>Q96*H96</f>
        <v>0.00109</v>
      </c>
      <c r="S96" s="214">
        <v>0</v>
      </c>
      <c r="T96" s="21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131</v>
      </c>
      <c r="AT96" s="216" t="s">
        <v>122</v>
      </c>
      <c r="AU96" s="216" t="s">
        <v>21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84</v>
      </c>
      <c r="BK96" s="217">
        <f>ROUND(I96*H96,2)</f>
        <v>0</v>
      </c>
      <c r="BL96" s="18" t="s">
        <v>131</v>
      </c>
      <c r="BM96" s="216" t="s">
        <v>548</v>
      </c>
    </row>
    <row r="97" s="2" customFormat="1">
      <c r="A97" s="40"/>
      <c r="B97" s="41"/>
      <c r="C97" s="42"/>
      <c r="D97" s="218" t="s">
        <v>129</v>
      </c>
      <c r="E97" s="42"/>
      <c r="F97" s="219" t="s">
        <v>549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129</v>
      </c>
      <c r="AU97" s="18" t="s">
        <v>21</v>
      </c>
    </row>
    <row r="98" s="2" customFormat="1" ht="16.5" customHeight="1">
      <c r="A98" s="40"/>
      <c r="B98" s="41"/>
      <c r="C98" s="252" t="s">
        <v>150</v>
      </c>
      <c r="D98" s="252" t="s">
        <v>260</v>
      </c>
      <c r="E98" s="253" t="s">
        <v>550</v>
      </c>
      <c r="F98" s="254" t="s">
        <v>551</v>
      </c>
      <c r="G98" s="255" t="s">
        <v>304</v>
      </c>
      <c r="H98" s="256">
        <v>1</v>
      </c>
      <c r="I98" s="257"/>
      <c r="J98" s="258">
        <f>ROUND(I98*H98,2)</f>
        <v>0</v>
      </c>
      <c r="K98" s="254" t="s">
        <v>126</v>
      </c>
      <c r="L98" s="259"/>
      <c r="M98" s="260" t="s">
        <v>32</v>
      </c>
      <c r="N98" s="261" t="s">
        <v>50</v>
      </c>
      <c r="O98" s="86"/>
      <c r="P98" s="214">
        <f>O98*H98</f>
        <v>0</v>
      </c>
      <c r="Q98" s="214">
        <v>0.0044999999999999997</v>
      </c>
      <c r="R98" s="214">
        <f>Q98*H98</f>
        <v>0.0044999999999999997</v>
      </c>
      <c r="S98" s="214">
        <v>0</v>
      </c>
      <c r="T98" s="21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6" t="s">
        <v>214</v>
      </c>
      <c r="AT98" s="216" t="s">
        <v>260</v>
      </c>
      <c r="AU98" s="216" t="s">
        <v>21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84</v>
      </c>
      <c r="BK98" s="217">
        <f>ROUND(I98*H98,2)</f>
        <v>0</v>
      </c>
      <c r="BL98" s="18" t="s">
        <v>131</v>
      </c>
      <c r="BM98" s="216" t="s">
        <v>552</v>
      </c>
    </row>
    <row r="99" s="2" customFormat="1" ht="24.15" customHeight="1">
      <c r="A99" s="40"/>
      <c r="B99" s="41"/>
      <c r="C99" s="205" t="s">
        <v>157</v>
      </c>
      <c r="D99" s="205" t="s">
        <v>122</v>
      </c>
      <c r="E99" s="206" t="s">
        <v>316</v>
      </c>
      <c r="F99" s="207" t="s">
        <v>317</v>
      </c>
      <c r="G99" s="208" t="s">
        <v>304</v>
      </c>
      <c r="H99" s="209">
        <v>2</v>
      </c>
      <c r="I99" s="210"/>
      <c r="J99" s="211">
        <f>ROUND(I99*H99,2)</f>
        <v>0</v>
      </c>
      <c r="K99" s="207" t="s">
        <v>126</v>
      </c>
      <c r="L99" s="46"/>
      <c r="M99" s="212" t="s">
        <v>32</v>
      </c>
      <c r="N99" s="213" t="s">
        <v>50</v>
      </c>
      <c r="O99" s="86"/>
      <c r="P99" s="214">
        <f>O99*H99</f>
        <v>0</v>
      </c>
      <c r="Q99" s="214">
        <v>0.00167</v>
      </c>
      <c r="R99" s="214">
        <f>Q99*H99</f>
        <v>0.0033400000000000001</v>
      </c>
      <c r="S99" s="214">
        <v>0</v>
      </c>
      <c r="T99" s="21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131</v>
      </c>
      <c r="AT99" s="216" t="s">
        <v>122</v>
      </c>
      <c r="AU99" s="216" t="s">
        <v>21</v>
      </c>
      <c r="AY99" s="18" t="s">
        <v>118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84</v>
      </c>
      <c r="BK99" s="217">
        <f>ROUND(I99*H99,2)</f>
        <v>0</v>
      </c>
      <c r="BL99" s="18" t="s">
        <v>131</v>
      </c>
      <c r="BM99" s="216" t="s">
        <v>553</v>
      </c>
    </row>
    <row r="100" s="2" customFormat="1">
      <c r="A100" s="40"/>
      <c r="B100" s="41"/>
      <c r="C100" s="42"/>
      <c r="D100" s="218" t="s">
        <v>129</v>
      </c>
      <c r="E100" s="42"/>
      <c r="F100" s="219" t="s">
        <v>554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129</v>
      </c>
      <c r="AU100" s="18" t="s">
        <v>21</v>
      </c>
    </row>
    <row r="101" s="2" customFormat="1" ht="16.5" customHeight="1">
      <c r="A101" s="40"/>
      <c r="B101" s="41"/>
      <c r="C101" s="252" t="s">
        <v>214</v>
      </c>
      <c r="D101" s="252" t="s">
        <v>260</v>
      </c>
      <c r="E101" s="253" t="s">
        <v>555</v>
      </c>
      <c r="F101" s="254" t="s">
        <v>556</v>
      </c>
      <c r="G101" s="255" t="s">
        <v>304</v>
      </c>
      <c r="H101" s="256">
        <v>2</v>
      </c>
      <c r="I101" s="257"/>
      <c r="J101" s="258">
        <f>ROUND(I101*H101,2)</f>
        <v>0</v>
      </c>
      <c r="K101" s="254" t="s">
        <v>126</v>
      </c>
      <c r="L101" s="259"/>
      <c r="M101" s="260" t="s">
        <v>32</v>
      </c>
      <c r="N101" s="261" t="s">
        <v>50</v>
      </c>
      <c r="O101" s="86"/>
      <c r="P101" s="214">
        <f>O101*H101</f>
        <v>0</v>
      </c>
      <c r="Q101" s="214">
        <v>0.0083999999999999995</v>
      </c>
      <c r="R101" s="214">
        <f>Q101*H101</f>
        <v>0.016799999999999999</v>
      </c>
      <c r="S101" s="214">
        <v>0</v>
      </c>
      <c r="T101" s="21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6" t="s">
        <v>214</v>
      </c>
      <c r="AT101" s="216" t="s">
        <v>260</v>
      </c>
      <c r="AU101" s="216" t="s">
        <v>21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84</v>
      </c>
      <c r="BK101" s="217">
        <f>ROUND(I101*H101,2)</f>
        <v>0</v>
      </c>
      <c r="BL101" s="18" t="s">
        <v>131</v>
      </c>
      <c r="BM101" s="216" t="s">
        <v>557</v>
      </c>
    </row>
    <row r="102" s="2" customFormat="1" ht="24.15" customHeight="1">
      <c r="A102" s="40"/>
      <c r="B102" s="41"/>
      <c r="C102" s="205" t="s">
        <v>220</v>
      </c>
      <c r="D102" s="205" t="s">
        <v>122</v>
      </c>
      <c r="E102" s="206" t="s">
        <v>558</v>
      </c>
      <c r="F102" s="207" t="s">
        <v>559</v>
      </c>
      <c r="G102" s="208" t="s">
        <v>304</v>
      </c>
      <c r="H102" s="209">
        <v>2</v>
      </c>
      <c r="I102" s="210"/>
      <c r="J102" s="211">
        <f>ROUND(I102*H102,2)</f>
        <v>0</v>
      </c>
      <c r="K102" s="207" t="s">
        <v>126</v>
      </c>
      <c r="L102" s="46"/>
      <c r="M102" s="212" t="s">
        <v>32</v>
      </c>
      <c r="N102" s="213" t="s">
        <v>50</v>
      </c>
      <c r="O102" s="86"/>
      <c r="P102" s="214">
        <f>O102*H102</f>
        <v>0</v>
      </c>
      <c r="Q102" s="214">
        <v>0.00072000000000000005</v>
      </c>
      <c r="R102" s="214">
        <f>Q102*H102</f>
        <v>0.0014400000000000001</v>
      </c>
      <c r="S102" s="214">
        <v>0</v>
      </c>
      <c r="T102" s="21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131</v>
      </c>
      <c r="AT102" s="216" t="s">
        <v>122</v>
      </c>
      <c r="AU102" s="216" t="s">
        <v>21</v>
      </c>
      <c r="AY102" s="18" t="s">
        <v>118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84</v>
      </c>
      <c r="BK102" s="217">
        <f>ROUND(I102*H102,2)</f>
        <v>0</v>
      </c>
      <c r="BL102" s="18" t="s">
        <v>131</v>
      </c>
      <c r="BM102" s="216" t="s">
        <v>560</v>
      </c>
    </row>
    <row r="103" s="2" customFormat="1">
      <c r="A103" s="40"/>
      <c r="B103" s="41"/>
      <c r="C103" s="42"/>
      <c r="D103" s="218" t="s">
        <v>129</v>
      </c>
      <c r="E103" s="42"/>
      <c r="F103" s="219" t="s">
        <v>561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129</v>
      </c>
      <c r="AU103" s="18" t="s">
        <v>21</v>
      </c>
    </row>
    <row r="104" s="2" customFormat="1" ht="16.5" customHeight="1">
      <c r="A104" s="40"/>
      <c r="B104" s="41"/>
      <c r="C104" s="252" t="s">
        <v>227</v>
      </c>
      <c r="D104" s="252" t="s">
        <v>260</v>
      </c>
      <c r="E104" s="253" t="s">
        <v>562</v>
      </c>
      <c r="F104" s="254" t="s">
        <v>563</v>
      </c>
      <c r="G104" s="255" t="s">
        <v>304</v>
      </c>
      <c r="H104" s="256">
        <v>2</v>
      </c>
      <c r="I104" s="257"/>
      <c r="J104" s="258">
        <f>ROUND(I104*H104,2)</f>
        <v>0</v>
      </c>
      <c r="K104" s="254" t="s">
        <v>126</v>
      </c>
      <c r="L104" s="259"/>
      <c r="M104" s="260" t="s">
        <v>32</v>
      </c>
      <c r="N104" s="261" t="s">
        <v>50</v>
      </c>
      <c r="O104" s="86"/>
      <c r="P104" s="214">
        <f>O104*H104</f>
        <v>0</v>
      </c>
      <c r="Q104" s="214">
        <v>0.012</v>
      </c>
      <c r="R104" s="214">
        <f>Q104*H104</f>
        <v>0.024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214</v>
      </c>
      <c r="AT104" s="216" t="s">
        <v>260</v>
      </c>
      <c r="AU104" s="216" t="s">
        <v>21</v>
      </c>
      <c r="AY104" s="18" t="s">
        <v>118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84</v>
      </c>
      <c r="BK104" s="217">
        <f>ROUND(I104*H104,2)</f>
        <v>0</v>
      </c>
      <c r="BL104" s="18" t="s">
        <v>131</v>
      </c>
      <c r="BM104" s="216" t="s">
        <v>564</v>
      </c>
    </row>
    <row r="105" s="2" customFormat="1" ht="16.5" customHeight="1">
      <c r="A105" s="40"/>
      <c r="B105" s="41"/>
      <c r="C105" s="205" t="s">
        <v>232</v>
      </c>
      <c r="D105" s="205" t="s">
        <v>122</v>
      </c>
      <c r="E105" s="206" t="s">
        <v>565</v>
      </c>
      <c r="F105" s="207" t="s">
        <v>566</v>
      </c>
      <c r="G105" s="208" t="s">
        <v>304</v>
      </c>
      <c r="H105" s="209">
        <v>1</v>
      </c>
      <c r="I105" s="210"/>
      <c r="J105" s="211">
        <f>ROUND(I105*H105,2)</f>
        <v>0</v>
      </c>
      <c r="K105" s="207" t="s">
        <v>126</v>
      </c>
      <c r="L105" s="46"/>
      <c r="M105" s="212" t="s">
        <v>32</v>
      </c>
      <c r="N105" s="213" t="s">
        <v>50</v>
      </c>
      <c r="O105" s="86"/>
      <c r="P105" s="214">
        <f>O105*H105</f>
        <v>0</v>
      </c>
      <c r="Q105" s="214">
        <v>0.00181</v>
      </c>
      <c r="R105" s="214">
        <f>Q105*H105</f>
        <v>0.00181</v>
      </c>
      <c r="S105" s="214">
        <v>0</v>
      </c>
      <c r="T105" s="21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6" t="s">
        <v>131</v>
      </c>
      <c r="AT105" s="216" t="s">
        <v>122</v>
      </c>
      <c r="AU105" s="216" t="s">
        <v>21</v>
      </c>
      <c r="AY105" s="18" t="s">
        <v>118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84</v>
      </c>
      <c r="BK105" s="217">
        <f>ROUND(I105*H105,2)</f>
        <v>0</v>
      </c>
      <c r="BL105" s="18" t="s">
        <v>131</v>
      </c>
      <c r="BM105" s="216" t="s">
        <v>567</v>
      </c>
    </row>
    <row r="106" s="2" customFormat="1">
      <c r="A106" s="40"/>
      <c r="B106" s="41"/>
      <c r="C106" s="42"/>
      <c r="D106" s="218" t="s">
        <v>129</v>
      </c>
      <c r="E106" s="42"/>
      <c r="F106" s="219" t="s">
        <v>568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129</v>
      </c>
      <c r="AU106" s="18" t="s">
        <v>21</v>
      </c>
    </row>
    <row r="107" s="2" customFormat="1" ht="16.5" customHeight="1">
      <c r="A107" s="40"/>
      <c r="B107" s="41"/>
      <c r="C107" s="252" t="s">
        <v>8</v>
      </c>
      <c r="D107" s="252" t="s">
        <v>260</v>
      </c>
      <c r="E107" s="253" t="s">
        <v>569</v>
      </c>
      <c r="F107" s="254" t="s">
        <v>570</v>
      </c>
      <c r="G107" s="255" t="s">
        <v>304</v>
      </c>
      <c r="H107" s="256">
        <v>1</v>
      </c>
      <c r="I107" s="257"/>
      <c r="J107" s="258">
        <f>ROUND(I107*H107,2)</f>
        <v>0</v>
      </c>
      <c r="K107" s="254" t="s">
        <v>126</v>
      </c>
      <c r="L107" s="259"/>
      <c r="M107" s="260" t="s">
        <v>32</v>
      </c>
      <c r="N107" s="261" t="s">
        <v>50</v>
      </c>
      <c r="O107" s="86"/>
      <c r="P107" s="214">
        <f>O107*H107</f>
        <v>0</v>
      </c>
      <c r="Q107" s="214">
        <v>0.014</v>
      </c>
      <c r="R107" s="214">
        <f>Q107*H107</f>
        <v>0.014</v>
      </c>
      <c r="S107" s="214">
        <v>0</v>
      </c>
      <c r="T107" s="21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6" t="s">
        <v>214</v>
      </c>
      <c r="AT107" s="216" t="s">
        <v>260</v>
      </c>
      <c r="AU107" s="216" t="s">
        <v>21</v>
      </c>
      <c r="AY107" s="18" t="s">
        <v>118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84</v>
      </c>
      <c r="BK107" s="217">
        <f>ROUND(I107*H107,2)</f>
        <v>0</v>
      </c>
      <c r="BL107" s="18" t="s">
        <v>131</v>
      </c>
      <c r="BM107" s="216" t="s">
        <v>571</v>
      </c>
    </row>
    <row r="108" s="2" customFormat="1" ht="16.5" customHeight="1">
      <c r="A108" s="40"/>
      <c r="B108" s="41"/>
      <c r="C108" s="205" t="s">
        <v>241</v>
      </c>
      <c r="D108" s="205" t="s">
        <v>122</v>
      </c>
      <c r="E108" s="206" t="s">
        <v>572</v>
      </c>
      <c r="F108" s="207" t="s">
        <v>573</v>
      </c>
      <c r="G108" s="208" t="s">
        <v>304</v>
      </c>
      <c r="H108" s="209">
        <v>1</v>
      </c>
      <c r="I108" s="210"/>
      <c r="J108" s="211">
        <f>ROUND(I108*H108,2)</f>
        <v>0</v>
      </c>
      <c r="K108" s="207" t="s">
        <v>126</v>
      </c>
      <c r="L108" s="46"/>
      <c r="M108" s="212" t="s">
        <v>32</v>
      </c>
      <c r="N108" s="213" t="s">
        <v>50</v>
      </c>
      <c r="O108" s="86"/>
      <c r="P108" s="214">
        <f>O108*H108</f>
        <v>0</v>
      </c>
      <c r="Q108" s="214">
        <v>0.00069999999999999999</v>
      </c>
      <c r="R108" s="214">
        <f>Q108*H108</f>
        <v>0.00069999999999999999</v>
      </c>
      <c r="S108" s="214">
        <v>0</v>
      </c>
      <c r="T108" s="21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6" t="s">
        <v>131</v>
      </c>
      <c r="AT108" s="216" t="s">
        <v>122</v>
      </c>
      <c r="AU108" s="216" t="s">
        <v>21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84</v>
      </c>
      <c r="BK108" s="217">
        <f>ROUND(I108*H108,2)</f>
        <v>0</v>
      </c>
      <c r="BL108" s="18" t="s">
        <v>131</v>
      </c>
      <c r="BM108" s="216" t="s">
        <v>574</v>
      </c>
    </row>
    <row r="109" s="2" customFormat="1">
      <c r="A109" s="40"/>
      <c r="B109" s="41"/>
      <c r="C109" s="42"/>
      <c r="D109" s="218" t="s">
        <v>129</v>
      </c>
      <c r="E109" s="42"/>
      <c r="F109" s="219" t="s">
        <v>575</v>
      </c>
      <c r="G109" s="42"/>
      <c r="H109" s="42"/>
      <c r="I109" s="220"/>
      <c r="J109" s="42"/>
      <c r="K109" s="42"/>
      <c r="L109" s="46"/>
      <c r="M109" s="221"/>
      <c r="N109" s="22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129</v>
      </c>
      <c r="AU109" s="18" t="s">
        <v>21</v>
      </c>
    </row>
    <row r="110" s="2" customFormat="1" ht="16.5" customHeight="1">
      <c r="A110" s="40"/>
      <c r="B110" s="41"/>
      <c r="C110" s="252" t="s">
        <v>248</v>
      </c>
      <c r="D110" s="252" t="s">
        <v>260</v>
      </c>
      <c r="E110" s="253" t="s">
        <v>576</v>
      </c>
      <c r="F110" s="254" t="s">
        <v>577</v>
      </c>
      <c r="G110" s="255" t="s">
        <v>304</v>
      </c>
      <c r="H110" s="256">
        <v>1.02</v>
      </c>
      <c r="I110" s="257"/>
      <c r="J110" s="258">
        <f>ROUND(I110*H110,2)</f>
        <v>0</v>
      </c>
      <c r="K110" s="254" t="s">
        <v>126</v>
      </c>
      <c r="L110" s="259"/>
      <c r="M110" s="260" t="s">
        <v>32</v>
      </c>
      <c r="N110" s="261" t="s">
        <v>50</v>
      </c>
      <c r="O110" s="86"/>
      <c r="P110" s="214">
        <f>O110*H110</f>
        <v>0</v>
      </c>
      <c r="Q110" s="214">
        <v>0.0088000000000000005</v>
      </c>
      <c r="R110" s="214">
        <f>Q110*H110</f>
        <v>0.0089760000000000013</v>
      </c>
      <c r="S110" s="214">
        <v>0</v>
      </c>
      <c r="T110" s="21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6" t="s">
        <v>214</v>
      </c>
      <c r="AT110" s="216" t="s">
        <v>260</v>
      </c>
      <c r="AU110" s="216" t="s">
        <v>21</v>
      </c>
      <c r="AY110" s="18" t="s">
        <v>118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84</v>
      </c>
      <c r="BK110" s="217">
        <f>ROUND(I110*H110,2)</f>
        <v>0</v>
      </c>
      <c r="BL110" s="18" t="s">
        <v>131</v>
      </c>
      <c r="BM110" s="216" t="s">
        <v>578</v>
      </c>
    </row>
    <row r="111" s="13" customFormat="1">
      <c r="A111" s="13"/>
      <c r="B111" s="229"/>
      <c r="C111" s="230"/>
      <c r="D111" s="231" t="s">
        <v>182</v>
      </c>
      <c r="E111" s="230"/>
      <c r="F111" s="233" t="s">
        <v>579</v>
      </c>
      <c r="G111" s="230"/>
      <c r="H111" s="234">
        <v>1.02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182</v>
      </c>
      <c r="AU111" s="240" t="s">
        <v>21</v>
      </c>
      <c r="AV111" s="13" t="s">
        <v>21</v>
      </c>
      <c r="AW111" s="13" t="s">
        <v>4</v>
      </c>
      <c r="AX111" s="13" t="s">
        <v>84</v>
      </c>
      <c r="AY111" s="240" t="s">
        <v>118</v>
      </c>
    </row>
    <row r="112" s="2" customFormat="1" ht="24.15" customHeight="1">
      <c r="A112" s="40"/>
      <c r="B112" s="41"/>
      <c r="C112" s="205" t="s">
        <v>253</v>
      </c>
      <c r="D112" s="205" t="s">
        <v>122</v>
      </c>
      <c r="E112" s="206" t="s">
        <v>580</v>
      </c>
      <c r="F112" s="207" t="s">
        <v>581</v>
      </c>
      <c r="G112" s="208" t="s">
        <v>304</v>
      </c>
      <c r="H112" s="209">
        <v>1</v>
      </c>
      <c r="I112" s="210"/>
      <c r="J112" s="211">
        <f>ROUND(I112*H112,2)</f>
        <v>0</v>
      </c>
      <c r="K112" s="207" t="s">
        <v>126</v>
      </c>
      <c r="L112" s="46"/>
      <c r="M112" s="212" t="s">
        <v>32</v>
      </c>
      <c r="N112" s="213" t="s">
        <v>50</v>
      </c>
      <c r="O112" s="86"/>
      <c r="P112" s="214">
        <f>O112*H112</f>
        <v>0</v>
      </c>
      <c r="Q112" s="214">
        <v>0.00069999999999999999</v>
      </c>
      <c r="R112" s="214">
        <f>Q112*H112</f>
        <v>0.00069999999999999999</v>
      </c>
      <c r="S112" s="214">
        <v>0</v>
      </c>
      <c r="T112" s="21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6" t="s">
        <v>131</v>
      </c>
      <c r="AT112" s="216" t="s">
        <v>122</v>
      </c>
      <c r="AU112" s="216" t="s">
        <v>21</v>
      </c>
      <c r="AY112" s="18" t="s">
        <v>118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84</v>
      </c>
      <c r="BK112" s="217">
        <f>ROUND(I112*H112,2)</f>
        <v>0</v>
      </c>
      <c r="BL112" s="18" t="s">
        <v>131</v>
      </c>
      <c r="BM112" s="216" t="s">
        <v>582</v>
      </c>
    </row>
    <row r="113" s="2" customFormat="1">
      <c r="A113" s="40"/>
      <c r="B113" s="41"/>
      <c r="C113" s="42"/>
      <c r="D113" s="218" t="s">
        <v>129</v>
      </c>
      <c r="E113" s="42"/>
      <c r="F113" s="219" t="s">
        <v>583</v>
      </c>
      <c r="G113" s="42"/>
      <c r="H113" s="42"/>
      <c r="I113" s="220"/>
      <c r="J113" s="42"/>
      <c r="K113" s="42"/>
      <c r="L113" s="46"/>
      <c r="M113" s="221"/>
      <c r="N113" s="22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129</v>
      </c>
      <c r="AU113" s="18" t="s">
        <v>21</v>
      </c>
    </row>
    <row r="114" s="2" customFormat="1" ht="16.5" customHeight="1">
      <c r="A114" s="40"/>
      <c r="B114" s="41"/>
      <c r="C114" s="205" t="s">
        <v>259</v>
      </c>
      <c r="D114" s="205" t="s">
        <v>122</v>
      </c>
      <c r="E114" s="206" t="s">
        <v>584</v>
      </c>
      <c r="F114" s="207" t="s">
        <v>585</v>
      </c>
      <c r="G114" s="208" t="s">
        <v>304</v>
      </c>
      <c r="H114" s="209">
        <v>1</v>
      </c>
      <c r="I114" s="210"/>
      <c r="J114" s="211">
        <f>ROUND(I114*H114,2)</f>
        <v>0</v>
      </c>
      <c r="K114" s="207" t="s">
        <v>126</v>
      </c>
      <c r="L114" s="46"/>
      <c r="M114" s="212" t="s">
        <v>32</v>
      </c>
      <c r="N114" s="213" t="s">
        <v>50</v>
      </c>
      <c r="O114" s="86"/>
      <c r="P114" s="214">
        <f>O114*H114</f>
        <v>0</v>
      </c>
      <c r="Q114" s="214">
        <v>0.00072000000000000005</v>
      </c>
      <c r="R114" s="214">
        <f>Q114*H114</f>
        <v>0.00072000000000000005</v>
      </c>
      <c r="S114" s="214">
        <v>0</v>
      </c>
      <c r="T114" s="21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259</v>
      </c>
      <c r="AT114" s="216" t="s">
        <v>122</v>
      </c>
      <c r="AU114" s="216" t="s">
        <v>21</v>
      </c>
      <c r="AY114" s="18" t="s">
        <v>118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84</v>
      </c>
      <c r="BK114" s="217">
        <f>ROUND(I114*H114,2)</f>
        <v>0</v>
      </c>
      <c r="BL114" s="18" t="s">
        <v>259</v>
      </c>
      <c r="BM114" s="216" t="s">
        <v>586</v>
      </c>
    </row>
    <row r="115" s="2" customFormat="1">
      <c r="A115" s="40"/>
      <c r="B115" s="41"/>
      <c r="C115" s="42"/>
      <c r="D115" s="218" t="s">
        <v>129</v>
      </c>
      <c r="E115" s="42"/>
      <c r="F115" s="219" t="s">
        <v>587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129</v>
      </c>
      <c r="AU115" s="18" t="s">
        <v>21</v>
      </c>
    </row>
    <row r="116" s="2" customFormat="1" ht="16.5" customHeight="1">
      <c r="A116" s="40"/>
      <c r="B116" s="41"/>
      <c r="C116" s="252" t="s">
        <v>267</v>
      </c>
      <c r="D116" s="252" t="s">
        <v>260</v>
      </c>
      <c r="E116" s="253" t="s">
        <v>588</v>
      </c>
      <c r="F116" s="254" t="s">
        <v>589</v>
      </c>
      <c r="G116" s="255" t="s">
        <v>304</v>
      </c>
      <c r="H116" s="256">
        <v>1</v>
      </c>
      <c r="I116" s="257"/>
      <c r="J116" s="258">
        <f>ROUND(I116*H116,2)</f>
        <v>0</v>
      </c>
      <c r="K116" s="254" t="s">
        <v>126</v>
      </c>
      <c r="L116" s="259"/>
      <c r="M116" s="260" t="s">
        <v>32</v>
      </c>
      <c r="N116" s="261" t="s">
        <v>50</v>
      </c>
      <c r="O116" s="86"/>
      <c r="P116" s="214">
        <f>O116*H116</f>
        <v>0</v>
      </c>
      <c r="Q116" s="214">
        <v>0.0097999999999999997</v>
      </c>
      <c r="R116" s="214">
        <f>Q116*H116</f>
        <v>0.0097999999999999997</v>
      </c>
      <c r="S116" s="214">
        <v>0</v>
      </c>
      <c r="T116" s="21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6" t="s">
        <v>342</v>
      </c>
      <c r="AT116" s="216" t="s">
        <v>260</v>
      </c>
      <c r="AU116" s="216" t="s">
        <v>21</v>
      </c>
      <c r="AY116" s="18" t="s">
        <v>118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84</v>
      </c>
      <c r="BK116" s="217">
        <f>ROUND(I116*H116,2)</f>
        <v>0</v>
      </c>
      <c r="BL116" s="18" t="s">
        <v>259</v>
      </c>
      <c r="BM116" s="216" t="s">
        <v>590</v>
      </c>
    </row>
    <row r="117" s="2" customFormat="1" ht="24.15" customHeight="1">
      <c r="A117" s="40"/>
      <c r="B117" s="41"/>
      <c r="C117" s="205" t="s">
        <v>273</v>
      </c>
      <c r="D117" s="205" t="s">
        <v>122</v>
      </c>
      <c r="E117" s="206" t="s">
        <v>591</v>
      </c>
      <c r="F117" s="207" t="s">
        <v>592</v>
      </c>
      <c r="G117" s="208" t="s">
        <v>304</v>
      </c>
      <c r="H117" s="209">
        <v>2</v>
      </c>
      <c r="I117" s="210"/>
      <c r="J117" s="211">
        <f>ROUND(I117*H117,2)</f>
        <v>0</v>
      </c>
      <c r="K117" s="207" t="s">
        <v>126</v>
      </c>
      <c r="L117" s="46"/>
      <c r="M117" s="212" t="s">
        <v>32</v>
      </c>
      <c r="N117" s="213" t="s">
        <v>50</v>
      </c>
      <c r="O117" s="86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6" t="s">
        <v>131</v>
      </c>
      <c r="AT117" s="216" t="s">
        <v>122</v>
      </c>
      <c r="AU117" s="216" t="s">
        <v>21</v>
      </c>
      <c r="AY117" s="18" t="s">
        <v>118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84</v>
      </c>
      <c r="BK117" s="217">
        <f>ROUND(I117*H117,2)</f>
        <v>0</v>
      </c>
      <c r="BL117" s="18" t="s">
        <v>131</v>
      </c>
      <c r="BM117" s="216" t="s">
        <v>593</v>
      </c>
    </row>
    <row r="118" s="2" customFormat="1">
      <c r="A118" s="40"/>
      <c r="B118" s="41"/>
      <c r="C118" s="42"/>
      <c r="D118" s="218" t="s">
        <v>129</v>
      </c>
      <c r="E118" s="42"/>
      <c r="F118" s="219" t="s">
        <v>594</v>
      </c>
      <c r="G118" s="42"/>
      <c r="H118" s="42"/>
      <c r="I118" s="220"/>
      <c r="J118" s="42"/>
      <c r="K118" s="42"/>
      <c r="L118" s="46"/>
      <c r="M118" s="221"/>
      <c r="N118" s="22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129</v>
      </c>
      <c r="AU118" s="18" t="s">
        <v>21</v>
      </c>
    </row>
    <row r="119" s="2" customFormat="1" ht="21.75" customHeight="1">
      <c r="A119" s="40"/>
      <c r="B119" s="41"/>
      <c r="C119" s="252" t="s">
        <v>279</v>
      </c>
      <c r="D119" s="252" t="s">
        <v>260</v>
      </c>
      <c r="E119" s="253" t="s">
        <v>595</v>
      </c>
      <c r="F119" s="254" t="s">
        <v>596</v>
      </c>
      <c r="G119" s="255" t="s">
        <v>304</v>
      </c>
      <c r="H119" s="256">
        <v>2</v>
      </c>
      <c r="I119" s="257"/>
      <c r="J119" s="258">
        <f>ROUND(I119*H119,2)</f>
        <v>0</v>
      </c>
      <c r="K119" s="254" t="s">
        <v>126</v>
      </c>
      <c r="L119" s="259"/>
      <c r="M119" s="260" t="s">
        <v>32</v>
      </c>
      <c r="N119" s="261" t="s">
        <v>50</v>
      </c>
      <c r="O119" s="86"/>
      <c r="P119" s="214">
        <f>O119*H119</f>
        <v>0</v>
      </c>
      <c r="Q119" s="214">
        <v>0.0019</v>
      </c>
      <c r="R119" s="214">
        <f>Q119*H119</f>
        <v>0.0038</v>
      </c>
      <c r="S119" s="214">
        <v>0</v>
      </c>
      <c r="T119" s="21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6" t="s">
        <v>214</v>
      </c>
      <c r="AT119" s="216" t="s">
        <v>260</v>
      </c>
      <c r="AU119" s="216" t="s">
        <v>21</v>
      </c>
      <c r="AY119" s="18" t="s">
        <v>118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84</v>
      </c>
      <c r="BK119" s="217">
        <f>ROUND(I119*H119,2)</f>
        <v>0</v>
      </c>
      <c r="BL119" s="18" t="s">
        <v>131</v>
      </c>
      <c r="BM119" s="216" t="s">
        <v>597</v>
      </c>
    </row>
    <row r="120" s="2" customFormat="1" ht="21.75" customHeight="1">
      <c r="A120" s="40"/>
      <c r="B120" s="41"/>
      <c r="C120" s="205" t="s">
        <v>285</v>
      </c>
      <c r="D120" s="205" t="s">
        <v>122</v>
      </c>
      <c r="E120" s="206" t="s">
        <v>598</v>
      </c>
      <c r="F120" s="207" t="s">
        <v>599</v>
      </c>
      <c r="G120" s="208" t="s">
        <v>304</v>
      </c>
      <c r="H120" s="209">
        <v>1</v>
      </c>
      <c r="I120" s="210"/>
      <c r="J120" s="211">
        <f>ROUND(I120*H120,2)</f>
        <v>0</v>
      </c>
      <c r="K120" s="207" t="s">
        <v>126</v>
      </c>
      <c r="L120" s="46"/>
      <c r="M120" s="212" t="s">
        <v>32</v>
      </c>
      <c r="N120" s="213" t="s">
        <v>50</v>
      </c>
      <c r="O120" s="86"/>
      <c r="P120" s="214">
        <f>O120*H120</f>
        <v>0</v>
      </c>
      <c r="Q120" s="214">
        <v>32.443179999999998</v>
      </c>
      <c r="R120" s="214">
        <f>Q120*H120</f>
        <v>32.443179999999998</v>
      </c>
      <c r="S120" s="214">
        <v>0</v>
      </c>
      <c r="T120" s="21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6" t="s">
        <v>131</v>
      </c>
      <c r="AT120" s="216" t="s">
        <v>122</v>
      </c>
      <c r="AU120" s="216" t="s">
        <v>21</v>
      </c>
      <c r="AY120" s="18" t="s">
        <v>118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84</v>
      </c>
      <c r="BK120" s="217">
        <f>ROUND(I120*H120,2)</f>
        <v>0</v>
      </c>
      <c r="BL120" s="18" t="s">
        <v>131</v>
      </c>
      <c r="BM120" s="216" t="s">
        <v>600</v>
      </c>
    </row>
    <row r="121" s="2" customFormat="1">
      <c r="A121" s="40"/>
      <c r="B121" s="41"/>
      <c r="C121" s="42"/>
      <c r="D121" s="218" t="s">
        <v>129</v>
      </c>
      <c r="E121" s="42"/>
      <c r="F121" s="219" t="s">
        <v>601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129</v>
      </c>
      <c r="AU121" s="18" t="s">
        <v>21</v>
      </c>
    </row>
    <row r="122" s="2" customFormat="1" ht="16.5" customHeight="1">
      <c r="A122" s="40"/>
      <c r="B122" s="41"/>
      <c r="C122" s="252" t="s">
        <v>7</v>
      </c>
      <c r="D122" s="252" t="s">
        <v>260</v>
      </c>
      <c r="E122" s="253" t="s">
        <v>602</v>
      </c>
      <c r="F122" s="254" t="s">
        <v>603</v>
      </c>
      <c r="G122" s="255" t="s">
        <v>304</v>
      </c>
      <c r="H122" s="256">
        <v>10.199999999999999</v>
      </c>
      <c r="I122" s="257"/>
      <c r="J122" s="258">
        <f>ROUND(I122*H122,2)</f>
        <v>0</v>
      </c>
      <c r="K122" s="254" t="s">
        <v>126</v>
      </c>
      <c r="L122" s="259"/>
      <c r="M122" s="260" t="s">
        <v>32</v>
      </c>
      <c r="N122" s="261" t="s">
        <v>50</v>
      </c>
      <c r="O122" s="86"/>
      <c r="P122" s="214">
        <f>O122*H122</f>
        <v>0</v>
      </c>
      <c r="Q122" s="214">
        <v>0.12</v>
      </c>
      <c r="R122" s="214">
        <f>Q122*H122</f>
        <v>1.224</v>
      </c>
      <c r="S122" s="214">
        <v>0</v>
      </c>
      <c r="T122" s="21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214</v>
      </c>
      <c r="AT122" s="216" t="s">
        <v>260</v>
      </c>
      <c r="AU122" s="216" t="s">
        <v>21</v>
      </c>
      <c r="AY122" s="18" t="s">
        <v>118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84</v>
      </c>
      <c r="BK122" s="217">
        <f>ROUND(I122*H122,2)</f>
        <v>0</v>
      </c>
      <c r="BL122" s="18" t="s">
        <v>131</v>
      </c>
      <c r="BM122" s="216" t="s">
        <v>604</v>
      </c>
    </row>
    <row r="123" s="13" customFormat="1">
      <c r="A123" s="13"/>
      <c r="B123" s="229"/>
      <c r="C123" s="230"/>
      <c r="D123" s="231" t="s">
        <v>182</v>
      </c>
      <c r="E123" s="230"/>
      <c r="F123" s="233" t="s">
        <v>605</v>
      </c>
      <c r="G123" s="230"/>
      <c r="H123" s="234">
        <v>10.199999999999999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182</v>
      </c>
      <c r="AU123" s="240" t="s">
        <v>21</v>
      </c>
      <c r="AV123" s="13" t="s">
        <v>21</v>
      </c>
      <c r="AW123" s="13" t="s">
        <v>4</v>
      </c>
      <c r="AX123" s="13" t="s">
        <v>84</v>
      </c>
      <c r="AY123" s="240" t="s">
        <v>118</v>
      </c>
    </row>
    <row r="124" s="12" customFormat="1" ht="22.8" customHeight="1">
      <c r="A124" s="12"/>
      <c r="B124" s="189"/>
      <c r="C124" s="190"/>
      <c r="D124" s="191" t="s">
        <v>78</v>
      </c>
      <c r="E124" s="203" t="s">
        <v>513</v>
      </c>
      <c r="F124" s="203" t="s">
        <v>514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SUM(P125:P126)</f>
        <v>0</v>
      </c>
      <c r="Q124" s="197"/>
      <c r="R124" s="198">
        <f>SUM(R125:R126)</f>
        <v>0</v>
      </c>
      <c r="S124" s="197"/>
      <c r="T124" s="19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84</v>
      </c>
      <c r="AT124" s="201" t="s">
        <v>78</v>
      </c>
      <c r="AU124" s="201" t="s">
        <v>84</v>
      </c>
      <c r="AY124" s="200" t="s">
        <v>118</v>
      </c>
      <c r="BK124" s="202">
        <f>SUM(BK125:BK126)</f>
        <v>0</v>
      </c>
    </row>
    <row r="125" s="2" customFormat="1" ht="24.15" customHeight="1">
      <c r="A125" s="40"/>
      <c r="B125" s="41"/>
      <c r="C125" s="205" t="s">
        <v>295</v>
      </c>
      <c r="D125" s="205" t="s">
        <v>122</v>
      </c>
      <c r="E125" s="206" t="s">
        <v>606</v>
      </c>
      <c r="F125" s="207" t="s">
        <v>607</v>
      </c>
      <c r="G125" s="208" t="s">
        <v>244</v>
      </c>
      <c r="H125" s="209">
        <v>33.807000000000002</v>
      </c>
      <c r="I125" s="210"/>
      <c r="J125" s="211">
        <f>ROUND(I125*H125,2)</f>
        <v>0</v>
      </c>
      <c r="K125" s="207" t="s">
        <v>126</v>
      </c>
      <c r="L125" s="46"/>
      <c r="M125" s="212" t="s">
        <v>32</v>
      </c>
      <c r="N125" s="213" t="s">
        <v>50</v>
      </c>
      <c r="O125" s="86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6" t="s">
        <v>131</v>
      </c>
      <c r="AT125" s="216" t="s">
        <v>122</v>
      </c>
      <c r="AU125" s="216" t="s">
        <v>21</v>
      </c>
      <c r="AY125" s="18" t="s">
        <v>118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84</v>
      </c>
      <c r="BK125" s="217">
        <f>ROUND(I125*H125,2)</f>
        <v>0</v>
      </c>
      <c r="BL125" s="18" t="s">
        <v>131</v>
      </c>
      <c r="BM125" s="216" t="s">
        <v>608</v>
      </c>
    </row>
    <row r="126" s="2" customFormat="1">
      <c r="A126" s="40"/>
      <c r="B126" s="41"/>
      <c r="C126" s="42"/>
      <c r="D126" s="218" t="s">
        <v>129</v>
      </c>
      <c r="E126" s="42"/>
      <c r="F126" s="219" t="s">
        <v>609</v>
      </c>
      <c r="G126" s="42"/>
      <c r="H126" s="42"/>
      <c r="I126" s="220"/>
      <c r="J126" s="42"/>
      <c r="K126" s="42"/>
      <c r="L126" s="46"/>
      <c r="M126" s="221"/>
      <c r="N126" s="22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129</v>
      </c>
      <c r="AU126" s="18" t="s">
        <v>21</v>
      </c>
    </row>
    <row r="127" s="12" customFormat="1" ht="25.92" customHeight="1">
      <c r="A127" s="12"/>
      <c r="B127" s="189"/>
      <c r="C127" s="190"/>
      <c r="D127" s="191" t="s">
        <v>78</v>
      </c>
      <c r="E127" s="192" t="s">
        <v>610</v>
      </c>
      <c r="F127" s="192" t="s">
        <v>611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P128+P133</f>
        <v>0</v>
      </c>
      <c r="Q127" s="197"/>
      <c r="R127" s="198">
        <f>R128+R133</f>
        <v>0.0054999999999999997</v>
      </c>
      <c r="S127" s="197"/>
      <c r="T127" s="199">
        <f>T128+T133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21</v>
      </c>
      <c r="AT127" s="201" t="s">
        <v>78</v>
      </c>
      <c r="AU127" s="201" t="s">
        <v>79</v>
      </c>
      <c r="AY127" s="200" t="s">
        <v>118</v>
      </c>
      <c r="BK127" s="202">
        <f>BK128+BK133</f>
        <v>0</v>
      </c>
    </row>
    <row r="128" s="12" customFormat="1" ht="22.8" customHeight="1">
      <c r="A128" s="12"/>
      <c r="B128" s="189"/>
      <c r="C128" s="190"/>
      <c r="D128" s="191" t="s">
        <v>78</v>
      </c>
      <c r="E128" s="203" t="s">
        <v>612</v>
      </c>
      <c r="F128" s="203" t="s">
        <v>613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SUM(P129:P132)</f>
        <v>0</v>
      </c>
      <c r="Q128" s="197"/>
      <c r="R128" s="198">
        <f>SUM(R129:R132)</f>
        <v>0.0030000000000000001</v>
      </c>
      <c r="S128" s="197"/>
      <c r="T128" s="199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21</v>
      </c>
      <c r="AT128" s="201" t="s">
        <v>78</v>
      </c>
      <c r="AU128" s="201" t="s">
        <v>84</v>
      </c>
      <c r="AY128" s="200" t="s">
        <v>118</v>
      </c>
      <c r="BK128" s="202">
        <f>SUM(BK129:BK132)</f>
        <v>0</v>
      </c>
    </row>
    <row r="129" s="2" customFormat="1" ht="16.5" customHeight="1">
      <c r="A129" s="40"/>
      <c r="B129" s="41"/>
      <c r="C129" s="205" t="s">
        <v>301</v>
      </c>
      <c r="D129" s="205" t="s">
        <v>122</v>
      </c>
      <c r="E129" s="206" t="s">
        <v>614</v>
      </c>
      <c r="F129" s="207" t="s">
        <v>615</v>
      </c>
      <c r="G129" s="208" t="s">
        <v>304</v>
      </c>
      <c r="H129" s="209">
        <v>6</v>
      </c>
      <c r="I129" s="210"/>
      <c r="J129" s="211">
        <f>ROUND(I129*H129,2)</f>
        <v>0</v>
      </c>
      <c r="K129" s="207" t="s">
        <v>126</v>
      </c>
      <c r="L129" s="46"/>
      <c r="M129" s="212" t="s">
        <v>32</v>
      </c>
      <c r="N129" s="213" t="s">
        <v>50</v>
      </c>
      <c r="O129" s="86"/>
      <c r="P129" s="214">
        <f>O129*H129</f>
        <v>0</v>
      </c>
      <c r="Q129" s="214">
        <v>0.00050000000000000001</v>
      </c>
      <c r="R129" s="214">
        <f>Q129*H129</f>
        <v>0.0030000000000000001</v>
      </c>
      <c r="S129" s="214">
        <v>0</v>
      </c>
      <c r="T129" s="21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6" t="s">
        <v>259</v>
      </c>
      <c r="AT129" s="216" t="s">
        <v>122</v>
      </c>
      <c r="AU129" s="216" t="s">
        <v>21</v>
      </c>
      <c r="AY129" s="18" t="s">
        <v>118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84</v>
      </c>
      <c r="BK129" s="217">
        <f>ROUND(I129*H129,2)</f>
        <v>0</v>
      </c>
      <c r="BL129" s="18" t="s">
        <v>259</v>
      </c>
      <c r="BM129" s="216" t="s">
        <v>616</v>
      </c>
    </row>
    <row r="130" s="2" customFormat="1">
      <c r="A130" s="40"/>
      <c r="B130" s="41"/>
      <c r="C130" s="42"/>
      <c r="D130" s="218" t="s">
        <v>129</v>
      </c>
      <c r="E130" s="42"/>
      <c r="F130" s="219" t="s">
        <v>617</v>
      </c>
      <c r="G130" s="42"/>
      <c r="H130" s="42"/>
      <c r="I130" s="220"/>
      <c r="J130" s="42"/>
      <c r="K130" s="42"/>
      <c r="L130" s="46"/>
      <c r="M130" s="221"/>
      <c r="N130" s="22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129</v>
      </c>
      <c r="AU130" s="18" t="s">
        <v>21</v>
      </c>
    </row>
    <row r="131" s="2" customFormat="1" ht="24.15" customHeight="1">
      <c r="A131" s="40"/>
      <c r="B131" s="41"/>
      <c r="C131" s="205" t="s">
        <v>307</v>
      </c>
      <c r="D131" s="205" t="s">
        <v>122</v>
      </c>
      <c r="E131" s="206" t="s">
        <v>618</v>
      </c>
      <c r="F131" s="207" t="s">
        <v>619</v>
      </c>
      <c r="G131" s="208" t="s">
        <v>244</v>
      </c>
      <c r="H131" s="209">
        <v>0.0030000000000000001</v>
      </c>
      <c r="I131" s="210"/>
      <c r="J131" s="211">
        <f>ROUND(I131*H131,2)</f>
        <v>0</v>
      </c>
      <c r="K131" s="207" t="s">
        <v>126</v>
      </c>
      <c r="L131" s="46"/>
      <c r="M131" s="212" t="s">
        <v>32</v>
      </c>
      <c r="N131" s="213" t="s">
        <v>50</v>
      </c>
      <c r="O131" s="86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6" t="s">
        <v>259</v>
      </c>
      <c r="AT131" s="216" t="s">
        <v>122</v>
      </c>
      <c r="AU131" s="216" t="s">
        <v>21</v>
      </c>
      <c r="AY131" s="18" t="s">
        <v>118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84</v>
      </c>
      <c r="BK131" s="217">
        <f>ROUND(I131*H131,2)</f>
        <v>0</v>
      </c>
      <c r="BL131" s="18" t="s">
        <v>259</v>
      </c>
      <c r="BM131" s="216" t="s">
        <v>620</v>
      </c>
    </row>
    <row r="132" s="2" customFormat="1">
      <c r="A132" s="40"/>
      <c r="B132" s="41"/>
      <c r="C132" s="42"/>
      <c r="D132" s="218" t="s">
        <v>129</v>
      </c>
      <c r="E132" s="42"/>
      <c r="F132" s="219" t="s">
        <v>621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129</v>
      </c>
      <c r="AU132" s="18" t="s">
        <v>21</v>
      </c>
    </row>
    <row r="133" s="12" customFormat="1" ht="22.8" customHeight="1">
      <c r="A133" s="12"/>
      <c r="B133" s="189"/>
      <c r="C133" s="190"/>
      <c r="D133" s="191" t="s">
        <v>78</v>
      </c>
      <c r="E133" s="203" t="s">
        <v>622</v>
      </c>
      <c r="F133" s="203" t="s">
        <v>623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SUM(P134:P135)</f>
        <v>0</v>
      </c>
      <c r="Q133" s="197"/>
      <c r="R133" s="198">
        <f>SUM(R134:R135)</f>
        <v>0.0025000000000000001</v>
      </c>
      <c r="S133" s="197"/>
      <c r="T133" s="199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21</v>
      </c>
      <c r="AT133" s="201" t="s">
        <v>78</v>
      </c>
      <c r="AU133" s="201" t="s">
        <v>84</v>
      </c>
      <c r="AY133" s="200" t="s">
        <v>118</v>
      </c>
      <c r="BK133" s="202">
        <f>SUM(BK134:BK135)</f>
        <v>0</v>
      </c>
    </row>
    <row r="134" s="2" customFormat="1" ht="16.5" customHeight="1">
      <c r="A134" s="40"/>
      <c r="B134" s="41"/>
      <c r="C134" s="205" t="s">
        <v>311</v>
      </c>
      <c r="D134" s="205" t="s">
        <v>122</v>
      </c>
      <c r="E134" s="206" t="s">
        <v>624</v>
      </c>
      <c r="F134" s="207" t="s">
        <v>625</v>
      </c>
      <c r="G134" s="208" t="s">
        <v>626</v>
      </c>
      <c r="H134" s="209">
        <v>2</v>
      </c>
      <c r="I134" s="210"/>
      <c r="J134" s="211">
        <f>ROUND(I134*H134,2)</f>
        <v>0</v>
      </c>
      <c r="K134" s="207" t="s">
        <v>126</v>
      </c>
      <c r="L134" s="46"/>
      <c r="M134" s="212" t="s">
        <v>32</v>
      </c>
      <c r="N134" s="213" t="s">
        <v>50</v>
      </c>
      <c r="O134" s="86"/>
      <c r="P134" s="214">
        <f>O134*H134</f>
        <v>0</v>
      </c>
      <c r="Q134" s="214">
        <v>0.00125</v>
      </c>
      <c r="R134" s="214">
        <f>Q134*H134</f>
        <v>0.0025000000000000001</v>
      </c>
      <c r="S134" s="214">
        <v>0</v>
      </c>
      <c r="T134" s="21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259</v>
      </c>
      <c r="AT134" s="216" t="s">
        <v>122</v>
      </c>
      <c r="AU134" s="216" t="s">
        <v>21</v>
      </c>
      <c r="AY134" s="18" t="s">
        <v>118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84</v>
      </c>
      <c r="BK134" s="217">
        <f>ROUND(I134*H134,2)</f>
        <v>0</v>
      </c>
      <c r="BL134" s="18" t="s">
        <v>259</v>
      </c>
      <c r="BM134" s="216" t="s">
        <v>627</v>
      </c>
    </row>
    <row r="135" s="2" customFormat="1">
      <c r="A135" s="40"/>
      <c r="B135" s="41"/>
      <c r="C135" s="42"/>
      <c r="D135" s="218" t="s">
        <v>129</v>
      </c>
      <c r="E135" s="42"/>
      <c r="F135" s="219" t="s">
        <v>628</v>
      </c>
      <c r="G135" s="42"/>
      <c r="H135" s="42"/>
      <c r="I135" s="220"/>
      <c r="J135" s="42"/>
      <c r="K135" s="42"/>
      <c r="L135" s="46"/>
      <c r="M135" s="223"/>
      <c r="N135" s="224"/>
      <c r="O135" s="225"/>
      <c r="P135" s="225"/>
      <c r="Q135" s="225"/>
      <c r="R135" s="225"/>
      <c r="S135" s="225"/>
      <c r="T135" s="226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129</v>
      </c>
      <c r="AU135" s="18" t="s">
        <v>21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cR1WdHoty5DWuF2tSrxzePWVqZyOB5Zt3i4z0783pIhtBsjXvtOyEYDPM9o98upxce9IsNRi24dBxoVQ90wfUA==" hashValue="3e19eZsRV3M9v8/miAtD3YrLxx9Mfty1rcSETjuQ0WM14D2CoHvix7dwJhH7UTY466Av49y2N+DGD7YpWfoCoQ==" algorithmName="SHA-512" password="CC35"/>
  <autoFilter ref="C84:K13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852241122"/>
    <hyperlink ref="F93" r:id="rId2" display="https://podminky.urs.cz/item/CS_URS_2024_02/852241122"/>
    <hyperlink ref="F97" r:id="rId3" display="https://podminky.urs.cz/item/CS_URS_2024_02/857212122"/>
    <hyperlink ref="F100" r:id="rId4" display="https://podminky.urs.cz/item/CS_URS_2024_02/857242122"/>
    <hyperlink ref="F103" r:id="rId5" display="https://podminky.urs.cz/item/CS_URS_2024_02/891211222"/>
    <hyperlink ref="F106" r:id="rId6" display="https://podminky.urs.cz/item/CS_URS_2024_02/891212312"/>
    <hyperlink ref="F109" r:id="rId7" display="https://podminky.urs.cz/item/CS_URS_2024_02/891213431"/>
    <hyperlink ref="F113" r:id="rId8" display="https://podminky.urs.cz/item/CS_URS_2024_02/891214121"/>
    <hyperlink ref="F115" r:id="rId9" display="https://podminky.urs.cz/item/CS_URS_2024_02/8912153211"/>
    <hyperlink ref="F118" r:id="rId10" display="https://podminky.urs.cz/item/CS_URS_2024_02/891249111"/>
    <hyperlink ref="F121" r:id="rId11" display="https://podminky.urs.cz/item/CS_URS_2024_02/893342111"/>
    <hyperlink ref="F126" r:id="rId12" display="https://podminky.urs.cz/item/CS_URS_2024_02/998273102"/>
    <hyperlink ref="F130" r:id="rId13" display="https://podminky.urs.cz/item/CS_URS_2024_02/722232045"/>
    <hyperlink ref="F132" r:id="rId14" display="https://podminky.urs.cz/item/CS_URS_2024_02/998722101"/>
    <hyperlink ref="F135" r:id="rId15" display="https://podminky.urs.cz/item/CS_URS_2024_02/724231128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629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630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631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632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633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634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635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636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637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638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639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83</v>
      </c>
      <c r="F18" s="273" t="s">
        <v>640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641</v>
      </c>
      <c r="F19" s="273" t="s">
        <v>642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643</v>
      </c>
      <c r="F20" s="273" t="s">
        <v>644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645</v>
      </c>
      <c r="F21" s="273" t="s">
        <v>646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647</v>
      </c>
      <c r="F22" s="273" t="s">
        <v>648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649</v>
      </c>
      <c r="F23" s="273" t="s">
        <v>650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651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652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653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654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655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656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657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658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659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103</v>
      </c>
      <c r="F36" s="273"/>
      <c r="G36" s="273" t="s">
        <v>660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661</v>
      </c>
      <c r="F37" s="273"/>
      <c r="G37" s="273" t="s">
        <v>662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60</v>
      </c>
      <c r="F38" s="273"/>
      <c r="G38" s="273" t="s">
        <v>663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61</v>
      </c>
      <c r="F39" s="273"/>
      <c r="G39" s="273" t="s">
        <v>664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104</v>
      </c>
      <c r="F40" s="273"/>
      <c r="G40" s="273" t="s">
        <v>665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105</v>
      </c>
      <c r="F41" s="273"/>
      <c r="G41" s="273" t="s">
        <v>666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667</v>
      </c>
      <c r="F42" s="273"/>
      <c r="G42" s="273" t="s">
        <v>668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669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670</v>
      </c>
      <c r="F44" s="273"/>
      <c r="G44" s="273" t="s">
        <v>671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107</v>
      </c>
      <c r="F45" s="273"/>
      <c r="G45" s="273" t="s">
        <v>672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673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674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675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676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677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678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679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680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681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682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683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684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685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686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687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688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689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690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691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692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693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694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695</v>
      </c>
      <c r="D76" s="291"/>
      <c r="E76" s="291"/>
      <c r="F76" s="291" t="s">
        <v>696</v>
      </c>
      <c r="G76" s="292"/>
      <c r="H76" s="291" t="s">
        <v>61</v>
      </c>
      <c r="I76" s="291" t="s">
        <v>64</v>
      </c>
      <c r="J76" s="291" t="s">
        <v>697</v>
      </c>
      <c r="K76" s="290"/>
    </row>
    <row r="77" s="1" customFormat="1" ht="17.25" customHeight="1">
      <c r="B77" s="288"/>
      <c r="C77" s="293" t="s">
        <v>698</v>
      </c>
      <c r="D77" s="293"/>
      <c r="E77" s="293"/>
      <c r="F77" s="294" t="s">
        <v>699</v>
      </c>
      <c r="G77" s="295"/>
      <c r="H77" s="293"/>
      <c r="I77" s="293"/>
      <c r="J77" s="293" t="s">
        <v>700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60</v>
      </c>
      <c r="D79" s="298"/>
      <c r="E79" s="298"/>
      <c r="F79" s="299" t="s">
        <v>701</v>
      </c>
      <c r="G79" s="300"/>
      <c r="H79" s="276" t="s">
        <v>702</v>
      </c>
      <c r="I79" s="276" t="s">
        <v>703</v>
      </c>
      <c r="J79" s="276">
        <v>20</v>
      </c>
      <c r="K79" s="290"/>
    </row>
    <row r="80" s="1" customFormat="1" ht="15" customHeight="1">
      <c r="B80" s="288"/>
      <c r="C80" s="276" t="s">
        <v>704</v>
      </c>
      <c r="D80" s="276"/>
      <c r="E80" s="276"/>
      <c r="F80" s="299" t="s">
        <v>701</v>
      </c>
      <c r="G80" s="300"/>
      <c r="H80" s="276" t="s">
        <v>705</v>
      </c>
      <c r="I80" s="276" t="s">
        <v>703</v>
      </c>
      <c r="J80" s="276">
        <v>120</v>
      </c>
      <c r="K80" s="290"/>
    </row>
    <row r="81" s="1" customFormat="1" ht="15" customHeight="1">
      <c r="B81" s="301"/>
      <c r="C81" s="276" t="s">
        <v>706</v>
      </c>
      <c r="D81" s="276"/>
      <c r="E81" s="276"/>
      <c r="F81" s="299" t="s">
        <v>707</v>
      </c>
      <c r="G81" s="300"/>
      <c r="H81" s="276" t="s">
        <v>708</v>
      </c>
      <c r="I81" s="276" t="s">
        <v>703</v>
      </c>
      <c r="J81" s="276">
        <v>50</v>
      </c>
      <c r="K81" s="290"/>
    </row>
    <row r="82" s="1" customFormat="1" ht="15" customHeight="1">
      <c r="B82" s="301"/>
      <c r="C82" s="276" t="s">
        <v>709</v>
      </c>
      <c r="D82" s="276"/>
      <c r="E82" s="276"/>
      <c r="F82" s="299" t="s">
        <v>701</v>
      </c>
      <c r="G82" s="300"/>
      <c r="H82" s="276" t="s">
        <v>710</v>
      </c>
      <c r="I82" s="276" t="s">
        <v>711</v>
      </c>
      <c r="J82" s="276"/>
      <c r="K82" s="290"/>
    </row>
    <row r="83" s="1" customFormat="1" ht="15" customHeight="1">
      <c r="B83" s="301"/>
      <c r="C83" s="302" t="s">
        <v>712</v>
      </c>
      <c r="D83" s="302"/>
      <c r="E83" s="302"/>
      <c r="F83" s="303" t="s">
        <v>707</v>
      </c>
      <c r="G83" s="302"/>
      <c r="H83" s="302" t="s">
        <v>713</v>
      </c>
      <c r="I83" s="302" t="s">
        <v>703</v>
      </c>
      <c r="J83" s="302">
        <v>15</v>
      </c>
      <c r="K83" s="290"/>
    </row>
    <row r="84" s="1" customFormat="1" ht="15" customHeight="1">
      <c r="B84" s="301"/>
      <c r="C84" s="302" t="s">
        <v>714</v>
      </c>
      <c r="D84" s="302"/>
      <c r="E84" s="302"/>
      <c r="F84" s="303" t="s">
        <v>707</v>
      </c>
      <c r="G84" s="302"/>
      <c r="H84" s="302" t="s">
        <v>715</v>
      </c>
      <c r="I84" s="302" t="s">
        <v>703</v>
      </c>
      <c r="J84" s="302">
        <v>15</v>
      </c>
      <c r="K84" s="290"/>
    </row>
    <row r="85" s="1" customFormat="1" ht="15" customHeight="1">
      <c r="B85" s="301"/>
      <c r="C85" s="302" t="s">
        <v>716</v>
      </c>
      <c r="D85" s="302"/>
      <c r="E85" s="302"/>
      <c r="F85" s="303" t="s">
        <v>707</v>
      </c>
      <c r="G85" s="302"/>
      <c r="H85" s="302" t="s">
        <v>717</v>
      </c>
      <c r="I85" s="302" t="s">
        <v>703</v>
      </c>
      <c r="J85" s="302">
        <v>20</v>
      </c>
      <c r="K85" s="290"/>
    </row>
    <row r="86" s="1" customFormat="1" ht="15" customHeight="1">
      <c r="B86" s="301"/>
      <c r="C86" s="302" t="s">
        <v>718</v>
      </c>
      <c r="D86" s="302"/>
      <c r="E86" s="302"/>
      <c r="F86" s="303" t="s">
        <v>707</v>
      </c>
      <c r="G86" s="302"/>
      <c r="H86" s="302" t="s">
        <v>719</v>
      </c>
      <c r="I86" s="302" t="s">
        <v>703</v>
      </c>
      <c r="J86" s="302">
        <v>20</v>
      </c>
      <c r="K86" s="290"/>
    </row>
    <row r="87" s="1" customFormat="1" ht="15" customHeight="1">
      <c r="B87" s="301"/>
      <c r="C87" s="276" t="s">
        <v>720</v>
      </c>
      <c r="D87" s="276"/>
      <c r="E87" s="276"/>
      <c r="F87" s="299" t="s">
        <v>707</v>
      </c>
      <c r="G87" s="300"/>
      <c r="H87" s="276" t="s">
        <v>721</v>
      </c>
      <c r="I87" s="276" t="s">
        <v>703</v>
      </c>
      <c r="J87" s="276">
        <v>50</v>
      </c>
      <c r="K87" s="290"/>
    </row>
    <row r="88" s="1" customFormat="1" ht="15" customHeight="1">
      <c r="B88" s="301"/>
      <c r="C88" s="276" t="s">
        <v>722</v>
      </c>
      <c r="D88" s="276"/>
      <c r="E88" s="276"/>
      <c r="F88" s="299" t="s">
        <v>707</v>
      </c>
      <c r="G88" s="300"/>
      <c r="H88" s="276" t="s">
        <v>723</v>
      </c>
      <c r="I88" s="276" t="s">
        <v>703</v>
      </c>
      <c r="J88" s="276">
        <v>20</v>
      </c>
      <c r="K88" s="290"/>
    </row>
    <row r="89" s="1" customFormat="1" ht="15" customHeight="1">
      <c r="B89" s="301"/>
      <c r="C89" s="276" t="s">
        <v>724</v>
      </c>
      <c r="D89" s="276"/>
      <c r="E89" s="276"/>
      <c r="F89" s="299" t="s">
        <v>707</v>
      </c>
      <c r="G89" s="300"/>
      <c r="H89" s="276" t="s">
        <v>725</v>
      </c>
      <c r="I89" s="276" t="s">
        <v>703</v>
      </c>
      <c r="J89" s="276">
        <v>20</v>
      </c>
      <c r="K89" s="290"/>
    </row>
    <row r="90" s="1" customFormat="1" ht="15" customHeight="1">
      <c r="B90" s="301"/>
      <c r="C90" s="276" t="s">
        <v>726</v>
      </c>
      <c r="D90" s="276"/>
      <c r="E90" s="276"/>
      <c r="F90" s="299" t="s">
        <v>707</v>
      </c>
      <c r="G90" s="300"/>
      <c r="H90" s="276" t="s">
        <v>727</v>
      </c>
      <c r="I90" s="276" t="s">
        <v>703</v>
      </c>
      <c r="J90" s="276">
        <v>50</v>
      </c>
      <c r="K90" s="290"/>
    </row>
    <row r="91" s="1" customFormat="1" ht="15" customHeight="1">
      <c r="B91" s="301"/>
      <c r="C91" s="276" t="s">
        <v>728</v>
      </c>
      <c r="D91" s="276"/>
      <c r="E91" s="276"/>
      <c r="F91" s="299" t="s">
        <v>707</v>
      </c>
      <c r="G91" s="300"/>
      <c r="H91" s="276" t="s">
        <v>728</v>
      </c>
      <c r="I91" s="276" t="s">
        <v>703</v>
      </c>
      <c r="J91" s="276">
        <v>50</v>
      </c>
      <c r="K91" s="290"/>
    </row>
    <row r="92" s="1" customFormat="1" ht="15" customHeight="1">
      <c r="B92" s="301"/>
      <c r="C92" s="276" t="s">
        <v>729</v>
      </c>
      <c r="D92" s="276"/>
      <c r="E92" s="276"/>
      <c r="F92" s="299" t="s">
        <v>707</v>
      </c>
      <c r="G92" s="300"/>
      <c r="H92" s="276" t="s">
        <v>730</v>
      </c>
      <c r="I92" s="276" t="s">
        <v>703</v>
      </c>
      <c r="J92" s="276">
        <v>255</v>
      </c>
      <c r="K92" s="290"/>
    </row>
    <row r="93" s="1" customFormat="1" ht="15" customHeight="1">
      <c r="B93" s="301"/>
      <c r="C93" s="276" t="s">
        <v>731</v>
      </c>
      <c r="D93" s="276"/>
      <c r="E93" s="276"/>
      <c r="F93" s="299" t="s">
        <v>701</v>
      </c>
      <c r="G93" s="300"/>
      <c r="H93" s="276" t="s">
        <v>732</v>
      </c>
      <c r="I93" s="276" t="s">
        <v>733</v>
      </c>
      <c r="J93" s="276"/>
      <c r="K93" s="290"/>
    </row>
    <row r="94" s="1" customFormat="1" ht="15" customHeight="1">
      <c r="B94" s="301"/>
      <c r="C94" s="276" t="s">
        <v>734</v>
      </c>
      <c r="D94" s="276"/>
      <c r="E94" s="276"/>
      <c r="F94" s="299" t="s">
        <v>701</v>
      </c>
      <c r="G94" s="300"/>
      <c r="H94" s="276" t="s">
        <v>735</v>
      </c>
      <c r="I94" s="276" t="s">
        <v>736</v>
      </c>
      <c r="J94" s="276"/>
      <c r="K94" s="290"/>
    </row>
    <row r="95" s="1" customFormat="1" ht="15" customHeight="1">
      <c r="B95" s="301"/>
      <c r="C95" s="276" t="s">
        <v>737</v>
      </c>
      <c r="D95" s="276"/>
      <c r="E95" s="276"/>
      <c r="F95" s="299" t="s">
        <v>701</v>
      </c>
      <c r="G95" s="300"/>
      <c r="H95" s="276" t="s">
        <v>737</v>
      </c>
      <c r="I95" s="276" t="s">
        <v>736</v>
      </c>
      <c r="J95" s="276"/>
      <c r="K95" s="290"/>
    </row>
    <row r="96" s="1" customFormat="1" ht="15" customHeight="1">
      <c r="B96" s="301"/>
      <c r="C96" s="276" t="s">
        <v>45</v>
      </c>
      <c r="D96" s="276"/>
      <c r="E96" s="276"/>
      <c r="F96" s="299" t="s">
        <v>701</v>
      </c>
      <c r="G96" s="300"/>
      <c r="H96" s="276" t="s">
        <v>738</v>
      </c>
      <c r="I96" s="276" t="s">
        <v>736</v>
      </c>
      <c r="J96" s="276"/>
      <c r="K96" s="290"/>
    </row>
    <row r="97" s="1" customFormat="1" ht="15" customHeight="1">
      <c r="B97" s="301"/>
      <c r="C97" s="276" t="s">
        <v>55</v>
      </c>
      <c r="D97" s="276"/>
      <c r="E97" s="276"/>
      <c r="F97" s="299" t="s">
        <v>701</v>
      </c>
      <c r="G97" s="300"/>
      <c r="H97" s="276" t="s">
        <v>739</v>
      </c>
      <c r="I97" s="276" t="s">
        <v>736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740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695</v>
      </c>
      <c r="D103" s="291"/>
      <c r="E103" s="291"/>
      <c r="F103" s="291" t="s">
        <v>696</v>
      </c>
      <c r="G103" s="292"/>
      <c r="H103" s="291" t="s">
        <v>61</v>
      </c>
      <c r="I103" s="291" t="s">
        <v>64</v>
      </c>
      <c r="J103" s="291" t="s">
        <v>697</v>
      </c>
      <c r="K103" s="290"/>
    </row>
    <row r="104" s="1" customFormat="1" ht="17.25" customHeight="1">
      <c r="B104" s="288"/>
      <c r="C104" s="293" t="s">
        <v>698</v>
      </c>
      <c r="D104" s="293"/>
      <c r="E104" s="293"/>
      <c r="F104" s="294" t="s">
        <v>699</v>
      </c>
      <c r="G104" s="295"/>
      <c r="H104" s="293"/>
      <c r="I104" s="293"/>
      <c r="J104" s="293" t="s">
        <v>700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60</v>
      </c>
      <c r="D106" s="298"/>
      <c r="E106" s="298"/>
      <c r="F106" s="299" t="s">
        <v>701</v>
      </c>
      <c r="G106" s="276"/>
      <c r="H106" s="276" t="s">
        <v>741</v>
      </c>
      <c r="I106" s="276" t="s">
        <v>703</v>
      </c>
      <c r="J106" s="276">
        <v>20</v>
      </c>
      <c r="K106" s="290"/>
    </row>
    <row r="107" s="1" customFormat="1" ht="15" customHeight="1">
      <c r="B107" s="288"/>
      <c r="C107" s="276" t="s">
        <v>704</v>
      </c>
      <c r="D107" s="276"/>
      <c r="E107" s="276"/>
      <c r="F107" s="299" t="s">
        <v>701</v>
      </c>
      <c r="G107" s="276"/>
      <c r="H107" s="276" t="s">
        <v>741</v>
      </c>
      <c r="I107" s="276" t="s">
        <v>703</v>
      </c>
      <c r="J107" s="276">
        <v>120</v>
      </c>
      <c r="K107" s="290"/>
    </row>
    <row r="108" s="1" customFormat="1" ht="15" customHeight="1">
      <c r="B108" s="301"/>
      <c r="C108" s="276" t="s">
        <v>706</v>
      </c>
      <c r="D108" s="276"/>
      <c r="E108" s="276"/>
      <c r="F108" s="299" t="s">
        <v>707</v>
      </c>
      <c r="G108" s="276"/>
      <c r="H108" s="276" t="s">
        <v>741</v>
      </c>
      <c r="I108" s="276" t="s">
        <v>703</v>
      </c>
      <c r="J108" s="276">
        <v>50</v>
      </c>
      <c r="K108" s="290"/>
    </row>
    <row r="109" s="1" customFormat="1" ht="15" customHeight="1">
      <c r="B109" s="301"/>
      <c r="C109" s="276" t="s">
        <v>709</v>
      </c>
      <c r="D109" s="276"/>
      <c r="E109" s="276"/>
      <c r="F109" s="299" t="s">
        <v>701</v>
      </c>
      <c r="G109" s="276"/>
      <c r="H109" s="276" t="s">
        <v>741</v>
      </c>
      <c r="I109" s="276" t="s">
        <v>711</v>
      </c>
      <c r="J109" s="276"/>
      <c r="K109" s="290"/>
    </row>
    <row r="110" s="1" customFormat="1" ht="15" customHeight="1">
      <c r="B110" s="301"/>
      <c r="C110" s="276" t="s">
        <v>720</v>
      </c>
      <c r="D110" s="276"/>
      <c r="E110" s="276"/>
      <c r="F110" s="299" t="s">
        <v>707</v>
      </c>
      <c r="G110" s="276"/>
      <c r="H110" s="276" t="s">
        <v>741</v>
      </c>
      <c r="I110" s="276" t="s">
        <v>703</v>
      </c>
      <c r="J110" s="276">
        <v>50</v>
      </c>
      <c r="K110" s="290"/>
    </row>
    <row r="111" s="1" customFormat="1" ht="15" customHeight="1">
      <c r="B111" s="301"/>
      <c r="C111" s="276" t="s">
        <v>728</v>
      </c>
      <c r="D111" s="276"/>
      <c r="E111" s="276"/>
      <c r="F111" s="299" t="s">
        <v>707</v>
      </c>
      <c r="G111" s="276"/>
      <c r="H111" s="276" t="s">
        <v>741</v>
      </c>
      <c r="I111" s="276" t="s">
        <v>703</v>
      </c>
      <c r="J111" s="276">
        <v>50</v>
      </c>
      <c r="K111" s="290"/>
    </row>
    <row r="112" s="1" customFormat="1" ht="15" customHeight="1">
      <c r="B112" s="301"/>
      <c r="C112" s="276" t="s">
        <v>726</v>
      </c>
      <c r="D112" s="276"/>
      <c r="E112" s="276"/>
      <c r="F112" s="299" t="s">
        <v>707</v>
      </c>
      <c r="G112" s="276"/>
      <c r="H112" s="276" t="s">
        <v>741</v>
      </c>
      <c r="I112" s="276" t="s">
        <v>703</v>
      </c>
      <c r="J112" s="276">
        <v>50</v>
      </c>
      <c r="K112" s="290"/>
    </row>
    <row r="113" s="1" customFormat="1" ht="15" customHeight="1">
      <c r="B113" s="301"/>
      <c r="C113" s="276" t="s">
        <v>60</v>
      </c>
      <c r="D113" s="276"/>
      <c r="E113" s="276"/>
      <c r="F113" s="299" t="s">
        <v>701</v>
      </c>
      <c r="G113" s="276"/>
      <c r="H113" s="276" t="s">
        <v>742</v>
      </c>
      <c r="I113" s="276" t="s">
        <v>703</v>
      </c>
      <c r="J113" s="276">
        <v>20</v>
      </c>
      <c r="K113" s="290"/>
    </row>
    <row r="114" s="1" customFormat="1" ht="15" customHeight="1">
      <c r="B114" s="301"/>
      <c r="C114" s="276" t="s">
        <v>743</v>
      </c>
      <c r="D114" s="276"/>
      <c r="E114" s="276"/>
      <c r="F114" s="299" t="s">
        <v>701</v>
      </c>
      <c r="G114" s="276"/>
      <c r="H114" s="276" t="s">
        <v>744</v>
      </c>
      <c r="I114" s="276" t="s">
        <v>703</v>
      </c>
      <c r="J114" s="276">
        <v>120</v>
      </c>
      <c r="K114" s="290"/>
    </row>
    <row r="115" s="1" customFormat="1" ht="15" customHeight="1">
      <c r="B115" s="301"/>
      <c r="C115" s="276" t="s">
        <v>45</v>
      </c>
      <c r="D115" s="276"/>
      <c r="E115" s="276"/>
      <c r="F115" s="299" t="s">
        <v>701</v>
      </c>
      <c r="G115" s="276"/>
      <c r="H115" s="276" t="s">
        <v>745</v>
      </c>
      <c r="I115" s="276" t="s">
        <v>736</v>
      </c>
      <c r="J115" s="276"/>
      <c r="K115" s="290"/>
    </row>
    <row r="116" s="1" customFormat="1" ht="15" customHeight="1">
      <c r="B116" s="301"/>
      <c r="C116" s="276" t="s">
        <v>55</v>
      </c>
      <c r="D116" s="276"/>
      <c r="E116" s="276"/>
      <c r="F116" s="299" t="s">
        <v>701</v>
      </c>
      <c r="G116" s="276"/>
      <c r="H116" s="276" t="s">
        <v>746</v>
      </c>
      <c r="I116" s="276" t="s">
        <v>736</v>
      </c>
      <c r="J116" s="276"/>
      <c r="K116" s="290"/>
    </row>
    <row r="117" s="1" customFormat="1" ht="15" customHeight="1">
      <c r="B117" s="301"/>
      <c r="C117" s="276" t="s">
        <v>64</v>
      </c>
      <c r="D117" s="276"/>
      <c r="E117" s="276"/>
      <c r="F117" s="299" t="s">
        <v>701</v>
      </c>
      <c r="G117" s="276"/>
      <c r="H117" s="276" t="s">
        <v>747</v>
      </c>
      <c r="I117" s="276" t="s">
        <v>748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749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695</v>
      </c>
      <c r="D123" s="291"/>
      <c r="E123" s="291"/>
      <c r="F123" s="291" t="s">
        <v>696</v>
      </c>
      <c r="G123" s="292"/>
      <c r="H123" s="291" t="s">
        <v>61</v>
      </c>
      <c r="I123" s="291" t="s">
        <v>64</v>
      </c>
      <c r="J123" s="291" t="s">
        <v>697</v>
      </c>
      <c r="K123" s="320"/>
    </row>
    <row r="124" s="1" customFormat="1" ht="17.25" customHeight="1">
      <c r="B124" s="319"/>
      <c r="C124" s="293" t="s">
        <v>698</v>
      </c>
      <c r="D124" s="293"/>
      <c r="E124" s="293"/>
      <c r="F124" s="294" t="s">
        <v>699</v>
      </c>
      <c r="G124" s="295"/>
      <c r="H124" s="293"/>
      <c r="I124" s="293"/>
      <c r="J124" s="293" t="s">
        <v>700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704</v>
      </c>
      <c r="D126" s="298"/>
      <c r="E126" s="298"/>
      <c r="F126" s="299" t="s">
        <v>701</v>
      </c>
      <c r="G126" s="276"/>
      <c r="H126" s="276" t="s">
        <v>741</v>
      </c>
      <c r="I126" s="276" t="s">
        <v>703</v>
      </c>
      <c r="J126" s="276">
        <v>120</v>
      </c>
      <c r="K126" s="324"/>
    </row>
    <row r="127" s="1" customFormat="1" ht="15" customHeight="1">
      <c r="B127" s="321"/>
      <c r="C127" s="276" t="s">
        <v>750</v>
      </c>
      <c r="D127" s="276"/>
      <c r="E127" s="276"/>
      <c r="F127" s="299" t="s">
        <v>701</v>
      </c>
      <c r="G127" s="276"/>
      <c r="H127" s="276" t="s">
        <v>751</v>
      </c>
      <c r="I127" s="276" t="s">
        <v>703</v>
      </c>
      <c r="J127" s="276" t="s">
        <v>752</v>
      </c>
      <c r="K127" s="324"/>
    </row>
    <row r="128" s="1" customFormat="1" ht="15" customHeight="1">
      <c r="B128" s="321"/>
      <c r="C128" s="276" t="s">
        <v>649</v>
      </c>
      <c r="D128" s="276"/>
      <c r="E128" s="276"/>
      <c r="F128" s="299" t="s">
        <v>701</v>
      </c>
      <c r="G128" s="276"/>
      <c r="H128" s="276" t="s">
        <v>753</v>
      </c>
      <c r="I128" s="276" t="s">
        <v>703</v>
      </c>
      <c r="J128" s="276" t="s">
        <v>752</v>
      </c>
      <c r="K128" s="324"/>
    </row>
    <row r="129" s="1" customFormat="1" ht="15" customHeight="1">
      <c r="B129" s="321"/>
      <c r="C129" s="276" t="s">
        <v>712</v>
      </c>
      <c r="D129" s="276"/>
      <c r="E129" s="276"/>
      <c r="F129" s="299" t="s">
        <v>707</v>
      </c>
      <c r="G129" s="276"/>
      <c r="H129" s="276" t="s">
        <v>713</v>
      </c>
      <c r="I129" s="276" t="s">
        <v>703</v>
      </c>
      <c r="J129" s="276">
        <v>15</v>
      </c>
      <c r="K129" s="324"/>
    </row>
    <row r="130" s="1" customFormat="1" ht="15" customHeight="1">
      <c r="B130" s="321"/>
      <c r="C130" s="302" t="s">
        <v>714</v>
      </c>
      <c r="D130" s="302"/>
      <c r="E130" s="302"/>
      <c r="F130" s="303" t="s">
        <v>707</v>
      </c>
      <c r="G130" s="302"/>
      <c r="H130" s="302" t="s">
        <v>715</v>
      </c>
      <c r="I130" s="302" t="s">
        <v>703</v>
      </c>
      <c r="J130" s="302">
        <v>15</v>
      </c>
      <c r="K130" s="324"/>
    </row>
    <row r="131" s="1" customFormat="1" ht="15" customHeight="1">
      <c r="B131" s="321"/>
      <c r="C131" s="302" t="s">
        <v>716</v>
      </c>
      <c r="D131" s="302"/>
      <c r="E131" s="302"/>
      <c r="F131" s="303" t="s">
        <v>707</v>
      </c>
      <c r="G131" s="302"/>
      <c r="H131" s="302" t="s">
        <v>717</v>
      </c>
      <c r="I131" s="302" t="s">
        <v>703</v>
      </c>
      <c r="J131" s="302">
        <v>20</v>
      </c>
      <c r="K131" s="324"/>
    </row>
    <row r="132" s="1" customFormat="1" ht="15" customHeight="1">
      <c r="B132" s="321"/>
      <c r="C132" s="302" t="s">
        <v>718</v>
      </c>
      <c r="D132" s="302"/>
      <c r="E132" s="302"/>
      <c r="F132" s="303" t="s">
        <v>707</v>
      </c>
      <c r="G132" s="302"/>
      <c r="H132" s="302" t="s">
        <v>719</v>
      </c>
      <c r="I132" s="302" t="s">
        <v>703</v>
      </c>
      <c r="J132" s="302">
        <v>20</v>
      </c>
      <c r="K132" s="324"/>
    </row>
    <row r="133" s="1" customFormat="1" ht="15" customHeight="1">
      <c r="B133" s="321"/>
      <c r="C133" s="276" t="s">
        <v>706</v>
      </c>
      <c r="D133" s="276"/>
      <c r="E133" s="276"/>
      <c r="F133" s="299" t="s">
        <v>707</v>
      </c>
      <c r="G133" s="276"/>
      <c r="H133" s="276" t="s">
        <v>741</v>
      </c>
      <c r="I133" s="276" t="s">
        <v>703</v>
      </c>
      <c r="J133" s="276">
        <v>50</v>
      </c>
      <c r="K133" s="324"/>
    </row>
    <row r="134" s="1" customFormat="1" ht="15" customHeight="1">
      <c r="B134" s="321"/>
      <c r="C134" s="276" t="s">
        <v>720</v>
      </c>
      <c r="D134" s="276"/>
      <c r="E134" s="276"/>
      <c r="F134" s="299" t="s">
        <v>707</v>
      </c>
      <c r="G134" s="276"/>
      <c r="H134" s="276" t="s">
        <v>741</v>
      </c>
      <c r="I134" s="276" t="s">
        <v>703</v>
      </c>
      <c r="J134" s="276">
        <v>50</v>
      </c>
      <c r="K134" s="324"/>
    </row>
    <row r="135" s="1" customFormat="1" ht="15" customHeight="1">
      <c r="B135" s="321"/>
      <c r="C135" s="276" t="s">
        <v>726</v>
      </c>
      <c r="D135" s="276"/>
      <c r="E135" s="276"/>
      <c r="F135" s="299" t="s">
        <v>707</v>
      </c>
      <c r="G135" s="276"/>
      <c r="H135" s="276" t="s">
        <v>741</v>
      </c>
      <c r="I135" s="276" t="s">
        <v>703</v>
      </c>
      <c r="J135" s="276">
        <v>50</v>
      </c>
      <c r="K135" s="324"/>
    </row>
    <row r="136" s="1" customFormat="1" ht="15" customHeight="1">
      <c r="B136" s="321"/>
      <c r="C136" s="276" t="s">
        <v>728</v>
      </c>
      <c r="D136" s="276"/>
      <c r="E136" s="276"/>
      <c r="F136" s="299" t="s">
        <v>707</v>
      </c>
      <c r="G136" s="276"/>
      <c r="H136" s="276" t="s">
        <v>741</v>
      </c>
      <c r="I136" s="276" t="s">
        <v>703</v>
      </c>
      <c r="J136" s="276">
        <v>50</v>
      </c>
      <c r="K136" s="324"/>
    </row>
    <row r="137" s="1" customFormat="1" ht="15" customHeight="1">
      <c r="B137" s="321"/>
      <c r="C137" s="276" t="s">
        <v>729</v>
      </c>
      <c r="D137" s="276"/>
      <c r="E137" s="276"/>
      <c r="F137" s="299" t="s">
        <v>707</v>
      </c>
      <c r="G137" s="276"/>
      <c r="H137" s="276" t="s">
        <v>754</v>
      </c>
      <c r="I137" s="276" t="s">
        <v>703</v>
      </c>
      <c r="J137" s="276">
        <v>255</v>
      </c>
      <c r="K137" s="324"/>
    </row>
    <row r="138" s="1" customFormat="1" ht="15" customHeight="1">
      <c r="B138" s="321"/>
      <c r="C138" s="276" t="s">
        <v>731</v>
      </c>
      <c r="D138" s="276"/>
      <c r="E138" s="276"/>
      <c r="F138" s="299" t="s">
        <v>701</v>
      </c>
      <c r="G138" s="276"/>
      <c r="H138" s="276" t="s">
        <v>755</v>
      </c>
      <c r="I138" s="276" t="s">
        <v>733</v>
      </c>
      <c r="J138" s="276"/>
      <c r="K138" s="324"/>
    </row>
    <row r="139" s="1" customFormat="1" ht="15" customHeight="1">
      <c r="B139" s="321"/>
      <c r="C139" s="276" t="s">
        <v>734</v>
      </c>
      <c r="D139" s="276"/>
      <c r="E139" s="276"/>
      <c r="F139" s="299" t="s">
        <v>701</v>
      </c>
      <c r="G139" s="276"/>
      <c r="H139" s="276" t="s">
        <v>756</v>
      </c>
      <c r="I139" s="276" t="s">
        <v>736</v>
      </c>
      <c r="J139" s="276"/>
      <c r="K139" s="324"/>
    </row>
    <row r="140" s="1" customFormat="1" ht="15" customHeight="1">
      <c r="B140" s="321"/>
      <c r="C140" s="276" t="s">
        <v>737</v>
      </c>
      <c r="D140" s="276"/>
      <c r="E140" s="276"/>
      <c r="F140" s="299" t="s">
        <v>701</v>
      </c>
      <c r="G140" s="276"/>
      <c r="H140" s="276" t="s">
        <v>737</v>
      </c>
      <c r="I140" s="276" t="s">
        <v>736</v>
      </c>
      <c r="J140" s="276"/>
      <c r="K140" s="324"/>
    </row>
    <row r="141" s="1" customFormat="1" ht="15" customHeight="1">
      <c r="B141" s="321"/>
      <c r="C141" s="276" t="s">
        <v>45</v>
      </c>
      <c r="D141" s="276"/>
      <c r="E141" s="276"/>
      <c r="F141" s="299" t="s">
        <v>701</v>
      </c>
      <c r="G141" s="276"/>
      <c r="H141" s="276" t="s">
        <v>757</v>
      </c>
      <c r="I141" s="276" t="s">
        <v>736</v>
      </c>
      <c r="J141" s="276"/>
      <c r="K141" s="324"/>
    </row>
    <row r="142" s="1" customFormat="1" ht="15" customHeight="1">
      <c r="B142" s="321"/>
      <c r="C142" s="276" t="s">
        <v>758</v>
      </c>
      <c r="D142" s="276"/>
      <c r="E142" s="276"/>
      <c r="F142" s="299" t="s">
        <v>701</v>
      </c>
      <c r="G142" s="276"/>
      <c r="H142" s="276" t="s">
        <v>759</v>
      </c>
      <c r="I142" s="276" t="s">
        <v>736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760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695</v>
      </c>
      <c r="D148" s="291"/>
      <c r="E148" s="291"/>
      <c r="F148" s="291" t="s">
        <v>696</v>
      </c>
      <c r="G148" s="292"/>
      <c r="H148" s="291" t="s">
        <v>61</v>
      </c>
      <c r="I148" s="291" t="s">
        <v>64</v>
      </c>
      <c r="J148" s="291" t="s">
        <v>697</v>
      </c>
      <c r="K148" s="290"/>
    </row>
    <row r="149" s="1" customFormat="1" ht="17.25" customHeight="1">
      <c r="B149" s="288"/>
      <c r="C149" s="293" t="s">
        <v>698</v>
      </c>
      <c r="D149" s="293"/>
      <c r="E149" s="293"/>
      <c r="F149" s="294" t="s">
        <v>699</v>
      </c>
      <c r="G149" s="295"/>
      <c r="H149" s="293"/>
      <c r="I149" s="293"/>
      <c r="J149" s="293" t="s">
        <v>700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704</v>
      </c>
      <c r="D151" s="276"/>
      <c r="E151" s="276"/>
      <c r="F151" s="329" t="s">
        <v>701</v>
      </c>
      <c r="G151" s="276"/>
      <c r="H151" s="328" t="s">
        <v>741</v>
      </c>
      <c r="I151" s="328" t="s">
        <v>703</v>
      </c>
      <c r="J151" s="328">
        <v>120</v>
      </c>
      <c r="K151" s="324"/>
    </row>
    <row r="152" s="1" customFormat="1" ht="15" customHeight="1">
      <c r="B152" s="301"/>
      <c r="C152" s="328" t="s">
        <v>750</v>
      </c>
      <c r="D152" s="276"/>
      <c r="E152" s="276"/>
      <c r="F152" s="329" t="s">
        <v>701</v>
      </c>
      <c r="G152" s="276"/>
      <c r="H152" s="328" t="s">
        <v>761</v>
      </c>
      <c r="I152" s="328" t="s">
        <v>703</v>
      </c>
      <c r="J152" s="328" t="s">
        <v>752</v>
      </c>
      <c r="K152" s="324"/>
    </row>
    <row r="153" s="1" customFormat="1" ht="15" customHeight="1">
      <c r="B153" s="301"/>
      <c r="C153" s="328" t="s">
        <v>649</v>
      </c>
      <c r="D153" s="276"/>
      <c r="E153" s="276"/>
      <c r="F153" s="329" t="s">
        <v>701</v>
      </c>
      <c r="G153" s="276"/>
      <c r="H153" s="328" t="s">
        <v>762</v>
      </c>
      <c r="I153" s="328" t="s">
        <v>703</v>
      </c>
      <c r="J153" s="328" t="s">
        <v>752</v>
      </c>
      <c r="K153" s="324"/>
    </row>
    <row r="154" s="1" customFormat="1" ht="15" customHeight="1">
      <c r="B154" s="301"/>
      <c r="C154" s="328" t="s">
        <v>706</v>
      </c>
      <c r="D154" s="276"/>
      <c r="E154" s="276"/>
      <c r="F154" s="329" t="s">
        <v>707</v>
      </c>
      <c r="G154" s="276"/>
      <c r="H154" s="328" t="s">
        <v>741</v>
      </c>
      <c r="I154" s="328" t="s">
        <v>703</v>
      </c>
      <c r="J154" s="328">
        <v>50</v>
      </c>
      <c r="K154" s="324"/>
    </row>
    <row r="155" s="1" customFormat="1" ht="15" customHeight="1">
      <c r="B155" s="301"/>
      <c r="C155" s="328" t="s">
        <v>709</v>
      </c>
      <c r="D155" s="276"/>
      <c r="E155" s="276"/>
      <c r="F155" s="329" t="s">
        <v>701</v>
      </c>
      <c r="G155" s="276"/>
      <c r="H155" s="328" t="s">
        <v>741</v>
      </c>
      <c r="I155" s="328" t="s">
        <v>711</v>
      </c>
      <c r="J155" s="328"/>
      <c r="K155" s="324"/>
    </row>
    <row r="156" s="1" customFormat="1" ht="15" customHeight="1">
      <c r="B156" s="301"/>
      <c r="C156" s="328" t="s">
        <v>720</v>
      </c>
      <c r="D156" s="276"/>
      <c r="E156" s="276"/>
      <c r="F156" s="329" t="s">
        <v>707</v>
      </c>
      <c r="G156" s="276"/>
      <c r="H156" s="328" t="s">
        <v>741</v>
      </c>
      <c r="I156" s="328" t="s">
        <v>703</v>
      </c>
      <c r="J156" s="328">
        <v>50</v>
      </c>
      <c r="K156" s="324"/>
    </row>
    <row r="157" s="1" customFormat="1" ht="15" customHeight="1">
      <c r="B157" s="301"/>
      <c r="C157" s="328" t="s">
        <v>728</v>
      </c>
      <c r="D157" s="276"/>
      <c r="E157" s="276"/>
      <c r="F157" s="329" t="s">
        <v>707</v>
      </c>
      <c r="G157" s="276"/>
      <c r="H157" s="328" t="s">
        <v>741</v>
      </c>
      <c r="I157" s="328" t="s">
        <v>703</v>
      </c>
      <c r="J157" s="328">
        <v>50</v>
      </c>
      <c r="K157" s="324"/>
    </row>
    <row r="158" s="1" customFormat="1" ht="15" customHeight="1">
      <c r="B158" s="301"/>
      <c r="C158" s="328" t="s">
        <v>726</v>
      </c>
      <c r="D158" s="276"/>
      <c r="E158" s="276"/>
      <c r="F158" s="329" t="s">
        <v>707</v>
      </c>
      <c r="G158" s="276"/>
      <c r="H158" s="328" t="s">
        <v>741</v>
      </c>
      <c r="I158" s="328" t="s">
        <v>703</v>
      </c>
      <c r="J158" s="328">
        <v>50</v>
      </c>
      <c r="K158" s="324"/>
    </row>
    <row r="159" s="1" customFormat="1" ht="15" customHeight="1">
      <c r="B159" s="301"/>
      <c r="C159" s="328" t="s">
        <v>94</v>
      </c>
      <c r="D159" s="276"/>
      <c r="E159" s="276"/>
      <c r="F159" s="329" t="s">
        <v>701</v>
      </c>
      <c r="G159" s="276"/>
      <c r="H159" s="328" t="s">
        <v>763</v>
      </c>
      <c r="I159" s="328" t="s">
        <v>703</v>
      </c>
      <c r="J159" s="328" t="s">
        <v>764</v>
      </c>
      <c r="K159" s="324"/>
    </row>
    <row r="160" s="1" customFormat="1" ht="15" customHeight="1">
      <c r="B160" s="301"/>
      <c r="C160" s="328" t="s">
        <v>765</v>
      </c>
      <c r="D160" s="276"/>
      <c r="E160" s="276"/>
      <c r="F160" s="329" t="s">
        <v>701</v>
      </c>
      <c r="G160" s="276"/>
      <c r="H160" s="328" t="s">
        <v>766</v>
      </c>
      <c r="I160" s="328" t="s">
        <v>736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767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695</v>
      </c>
      <c r="D166" s="291"/>
      <c r="E166" s="291"/>
      <c r="F166" s="291" t="s">
        <v>696</v>
      </c>
      <c r="G166" s="333"/>
      <c r="H166" s="334" t="s">
        <v>61</v>
      </c>
      <c r="I166" s="334" t="s">
        <v>64</v>
      </c>
      <c r="J166" s="291" t="s">
        <v>697</v>
      </c>
      <c r="K166" s="268"/>
    </row>
    <row r="167" s="1" customFormat="1" ht="17.25" customHeight="1">
      <c r="B167" s="269"/>
      <c r="C167" s="293" t="s">
        <v>698</v>
      </c>
      <c r="D167" s="293"/>
      <c r="E167" s="293"/>
      <c r="F167" s="294" t="s">
        <v>699</v>
      </c>
      <c r="G167" s="335"/>
      <c r="H167" s="336"/>
      <c r="I167" s="336"/>
      <c r="J167" s="293" t="s">
        <v>700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704</v>
      </c>
      <c r="D169" s="276"/>
      <c r="E169" s="276"/>
      <c r="F169" s="299" t="s">
        <v>701</v>
      </c>
      <c r="G169" s="276"/>
      <c r="H169" s="276" t="s">
        <v>741</v>
      </c>
      <c r="I169" s="276" t="s">
        <v>703</v>
      </c>
      <c r="J169" s="276">
        <v>120</v>
      </c>
      <c r="K169" s="324"/>
    </row>
    <row r="170" s="1" customFormat="1" ht="15" customHeight="1">
      <c r="B170" s="301"/>
      <c r="C170" s="276" t="s">
        <v>750</v>
      </c>
      <c r="D170" s="276"/>
      <c r="E170" s="276"/>
      <c r="F170" s="299" t="s">
        <v>701</v>
      </c>
      <c r="G170" s="276"/>
      <c r="H170" s="276" t="s">
        <v>751</v>
      </c>
      <c r="I170" s="276" t="s">
        <v>703</v>
      </c>
      <c r="J170" s="276" t="s">
        <v>752</v>
      </c>
      <c r="K170" s="324"/>
    </row>
    <row r="171" s="1" customFormat="1" ht="15" customHeight="1">
      <c r="B171" s="301"/>
      <c r="C171" s="276" t="s">
        <v>649</v>
      </c>
      <c r="D171" s="276"/>
      <c r="E171" s="276"/>
      <c r="F171" s="299" t="s">
        <v>701</v>
      </c>
      <c r="G171" s="276"/>
      <c r="H171" s="276" t="s">
        <v>768</v>
      </c>
      <c r="I171" s="276" t="s">
        <v>703</v>
      </c>
      <c r="J171" s="276" t="s">
        <v>752</v>
      </c>
      <c r="K171" s="324"/>
    </row>
    <row r="172" s="1" customFormat="1" ht="15" customHeight="1">
      <c r="B172" s="301"/>
      <c r="C172" s="276" t="s">
        <v>706</v>
      </c>
      <c r="D172" s="276"/>
      <c r="E172" s="276"/>
      <c r="F172" s="299" t="s">
        <v>707</v>
      </c>
      <c r="G172" s="276"/>
      <c r="H172" s="276" t="s">
        <v>768</v>
      </c>
      <c r="I172" s="276" t="s">
        <v>703</v>
      </c>
      <c r="J172" s="276">
        <v>50</v>
      </c>
      <c r="K172" s="324"/>
    </row>
    <row r="173" s="1" customFormat="1" ht="15" customHeight="1">
      <c r="B173" s="301"/>
      <c r="C173" s="276" t="s">
        <v>709</v>
      </c>
      <c r="D173" s="276"/>
      <c r="E173" s="276"/>
      <c r="F173" s="299" t="s">
        <v>701</v>
      </c>
      <c r="G173" s="276"/>
      <c r="H173" s="276" t="s">
        <v>768</v>
      </c>
      <c r="I173" s="276" t="s">
        <v>711</v>
      </c>
      <c r="J173" s="276"/>
      <c r="K173" s="324"/>
    </row>
    <row r="174" s="1" customFormat="1" ht="15" customHeight="1">
      <c r="B174" s="301"/>
      <c r="C174" s="276" t="s">
        <v>720</v>
      </c>
      <c r="D174" s="276"/>
      <c r="E174" s="276"/>
      <c r="F174" s="299" t="s">
        <v>707</v>
      </c>
      <c r="G174" s="276"/>
      <c r="H174" s="276" t="s">
        <v>768</v>
      </c>
      <c r="I174" s="276" t="s">
        <v>703</v>
      </c>
      <c r="J174" s="276">
        <v>50</v>
      </c>
      <c r="K174" s="324"/>
    </row>
    <row r="175" s="1" customFormat="1" ht="15" customHeight="1">
      <c r="B175" s="301"/>
      <c r="C175" s="276" t="s">
        <v>728</v>
      </c>
      <c r="D175" s="276"/>
      <c r="E175" s="276"/>
      <c r="F175" s="299" t="s">
        <v>707</v>
      </c>
      <c r="G175" s="276"/>
      <c r="H175" s="276" t="s">
        <v>768</v>
      </c>
      <c r="I175" s="276" t="s">
        <v>703</v>
      </c>
      <c r="J175" s="276">
        <v>50</v>
      </c>
      <c r="K175" s="324"/>
    </row>
    <row r="176" s="1" customFormat="1" ht="15" customHeight="1">
      <c r="B176" s="301"/>
      <c r="C176" s="276" t="s">
        <v>726</v>
      </c>
      <c r="D176" s="276"/>
      <c r="E176" s="276"/>
      <c r="F176" s="299" t="s">
        <v>707</v>
      </c>
      <c r="G176" s="276"/>
      <c r="H176" s="276" t="s">
        <v>768</v>
      </c>
      <c r="I176" s="276" t="s">
        <v>703</v>
      </c>
      <c r="J176" s="276">
        <v>50</v>
      </c>
      <c r="K176" s="324"/>
    </row>
    <row r="177" s="1" customFormat="1" ht="15" customHeight="1">
      <c r="B177" s="301"/>
      <c r="C177" s="276" t="s">
        <v>103</v>
      </c>
      <c r="D177" s="276"/>
      <c r="E177" s="276"/>
      <c r="F177" s="299" t="s">
        <v>701</v>
      </c>
      <c r="G177" s="276"/>
      <c r="H177" s="276" t="s">
        <v>769</v>
      </c>
      <c r="I177" s="276" t="s">
        <v>770</v>
      </c>
      <c r="J177" s="276"/>
      <c r="K177" s="324"/>
    </row>
    <row r="178" s="1" customFormat="1" ht="15" customHeight="1">
      <c r="B178" s="301"/>
      <c r="C178" s="276" t="s">
        <v>64</v>
      </c>
      <c r="D178" s="276"/>
      <c r="E178" s="276"/>
      <c r="F178" s="299" t="s">
        <v>701</v>
      </c>
      <c r="G178" s="276"/>
      <c r="H178" s="276" t="s">
        <v>771</v>
      </c>
      <c r="I178" s="276" t="s">
        <v>772</v>
      </c>
      <c r="J178" s="276">
        <v>1</v>
      </c>
      <c r="K178" s="324"/>
    </row>
    <row r="179" s="1" customFormat="1" ht="15" customHeight="1">
      <c r="B179" s="301"/>
      <c r="C179" s="276" t="s">
        <v>60</v>
      </c>
      <c r="D179" s="276"/>
      <c r="E179" s="276"/>
      <c r="F179" s="299" t="s">
        <v>701</v>
      </c>
      <c r="G179" s="276"/>
      <c r="H179" s="276" t="s">
        <v>773</v>
      </c>
      <c r="I179" s="276" t="s">
        <v>703</v>
      </c>
      <c r="J179" s="276">
        <v>20</v>
      </c>
      <c r="K179" s="324"/>
    </row>
    <row r="180" s="1" customFormat="1" ht="15" customHeight="1">
      <c r="B180" s="301"/>
      <c r="C180" s="276" t="s">
        <v>61</v>
      </c>
      <c r="D180" s="276"/>
      <c r="E180" s="276"/>
      <c r="F180" s="299" t="s">
        <v>701</v>
      </c>
      <c r="G180" s="276"/>
      <c r="H180" s="276" t="s">
        <v>774</v>
      </c>
      <c r="I180" s="276" t="s">
        <v>703</v>
      </c>
      <c r="J180" s="276">
        <v>255</v>
      </c>
      <c r="K180" s="324"/>
    </row>
    <row r="181" s="1" customFormat="1" ht="15" customHeight="1">
      <c r="B181" s="301"/>
      <c r="C181" s="276" t="s">
        <v>104</v>
      </c>
      <c r="D181" s="276"/>
      <c r="E181" s="276"/>
      <c r="F181" s="299" t="s">
        <v>701</v>
      </c>
      <c r="G181" s="276"/>
      <c r="H181" s="276" t="s">
        <v>665</v>
      </c>
      <c r="I181" s="276" t="s">
        <v>703</v>
      </c>
      <c r="J181" s="276">
        <v>10</v>
      </c>
      <c r="K181" s="324"/>
    </row>
    <row r="182" s="1" customFormat="1" ht="15" customHeight="1">
      <c r="B182" s="301"/>
      <c r="C182" s="276" t="s">
        <v>105</v>
      </c>
      <c r="D182" s="276"/>
      <c r="E182" s="276"/>
      <c r="F182" s="299" t="s">
        <v>701</v>
      </c>
      <c r="G182" s="276"/>
      <c r="H182" s="276" t="s">
        <v>775</v>
      </c>
      <c r="I182" s="276" t="s">
        <v>736</v>
      </c>
      <c r="J182" s="276"/>
      <c r="K182" s="324"/>
    </row>
    <row r="183" s="1" customFormat="1" ht="15" customHeight="1">
      <c r="B183" s="301"/>
      <c r="C183" s="276" t="s">
        <v>776</v>
      </c>
      <c r="D183" s="276"/>
      <c r="E183" s="276"/>
      <c r="F183" s="299" t="s">
        <v>701</v>
      </c>
      <c r="G183" s="276"/>
      <c r="H183" s="276" t="s">
        <v>777</v>
      </c>
      <c r="I183" s="276" t="s">
        <v>736</v>
      </c>
      <c r="J183" s="276"/>
      <c r="K183" s="324"/>
    </row>
    <row r="184" s="1" customFormat="1" ht="15" customHeight="1">
      <c r="B184" s="301"/>
      <c r="C184" s="276" t="s">
        <v>765</v>
      </c>
      <c r="D184" s="276"/>
      <c r="E184" s="276"/>
      <c r="F184" s="299" t="s">
        <v>701</v>
      </c>
      <c r="G184" s="276"/>
      <c r="H184" s="276" t="s">
        <v>778</v>
      </c>
      <c r="I184" s="276" t="s">
        <v>736</v>
      </c>
      <c r="J184" s="276"/>
      <c r="K184" s="324"/>
    </row>
    <row r="185" s="1" customFormat="1" ht="15" customHeight="1">
      <c r="B185" s="301"/>
      <c r="C185" s="276" t="s">
        <v>107</v>
      </c>
      <c r="D185" s="276"/>
      <c r="E185" s="276"/>
      <c r="F185" s="299" t="s">
        <v>707</v>
      </c>
      <c r="G185" s="276"/>
      <c r="H185" s="276" t="s">
        <v>779</v>
      </c>
      <c r="I185" s="276" t="s">
        <v>703</v>
      </c>
      <c r="J185" s="276">
        <v>50</v>
      </c>
      <c r="K185" s="324"/>
    </row>
    <row r="186" s="1" customFormat="1" ht="15" customHeight="1">
      <c r="B186" s="301"/>
      <c r="C186" s="276" t="s">
        <v>780</v>
      </c>
      <c r="D186" s="276"/>
      <c r="E186" s="276"/>
      <c r="F186" s="299" t="s">
        <v>707</v>
      </c>
      <c r="G186" s="276"/>
      <c r="H186" s="276" t="s">
        <v>781</v>
      </c>
      <c r="I186" s="276" t="s">
        <v>782</v>
      </c>
      <c r="J186" s="276"/>
      <c r="K186" s="324"/>
    </row>
    <row r="187" s="1" customFormat="1" ht="15" customHeight="1">
      <c r="B187" s="301"/>
      <c r="C187" s="276" t="s">
        <v>783</v>
      </c>
      <c r="D187" s="276"/>
      <c r="E187" s="276"/>
      <c r="F187" s="299" t="s">
        <v>707</v>
      </c>
      <c r="G187" s="276"/>
      <c r="H187" s="276" t="s">
        <v>784</v>
      </c>
      <c r="I187" s="276" t="s">
        <v>782</v>
      </c>
      <c r="J187" s="276"/>
      <c r="K187" s="324"/>
    </row>
    <row r="188" s="1" customFormat="1" ht="15" customHeight="1">
      <c r="B188" s="301"/>
      <c r="C188" s="276" t="s">
        <v>785</v>
      </c>
      <c r="D188" s="276"/>
      <c r="E188" s="276"/>
      <c r="F188" s="299" t="s">
        <v>707</v>
      </c>
      <c r="G188" s="276"/>
      <c r="H188" s="276" t="s">
        <v>786</v>
      </c>
      <c r="I188" s="276" t="s">
        <v>782</v>
      </c>
      <c r="J188" s="276"/>
      <c r="K188" s="324"/>
    </row>
    <row r="189" s="1" customFormat="1" ht="15" customHeight="1">
      <c r="B189" s="301"/>
      <c r="C189" s="337" t="s">
        <v>787</v>
      </c>
      <c r="D189" s="276"/>
      <c r="E189" s="276"/>
      <c r="F189" s="299" t="s">
        <v>707</v>
      </c>
      <c r="G189" s="276"/>
      <c r="H189" s="276" t="s">
        <v>788</v>
      </c>
      <c r="I189" s="276" t="s">
        <v>789</v>
      </c>
      <c r="J189" s="338" t="s">
        <v>790</v>
      </c>
      <c r="K189" s="324"/>
    </row>
    <row r="190" s="16" customFormat="1" ht="15" customHeight="1">
      <c r="B190" s="339"/>
      <c r="C190" s="340" t="s">
        <v>791</v>
      </c>
      <c r="D190" s="341"/>
      <c r="E190" s="341"/>
      <c r="F190" s="342" t="s">
        <v>707</v>
      </c>
      <c r="G190" s="341"/>
      <c r="H190" s="341" t="s">
        <v>792</v>
      </c>
      <c r="I190" s="341" t="s">
        <v>789</v>
      </c>
      <c r="J190" s="343" t="s">
        <v>790</v>
      </c>
      <c r="K190" s="344"/>
    </row>
    <row r="191" s="1" customFormat="1" ht="15" customHeight="1">
      <c r="B191" s="301"/>
      <c r="C191" s="337" t="s">
        <v>49</v>
      </c>
      <c r="D191" s="276"/>
      <c r="E191" s="276"/>
      <c r="F191" s="299" t="s">
        <v>701</v>
      </c>
      <c r="G191" s="276"/>
      <c r="H191" s="273" t="s">
        <v>793</v>
      </c>
      <c r="I191" s="276" t="s">
        <v>794</v>
      </c>
      <c r="J191" s="276"/>
      <c r="K191" s="324"/>
    </row>
    <row r="192" s="1" customFormat="1" ht="15" customHeight="1">
      <c r="B192" s="301"/>
      <c r="C192" s="337" t="s">
        <v>795</v>
      </c>
      <c r="D192" s="276"/>
      <c r="E192" s="276"/>
      <c r="F192" s="299" t="s">
        <v>701</v>
      </c>
      <c r="G192" s="276"/>
      <c r="H192" s="276" t="s">
        <v>796</v>
      </c>
      <c r="I192" s="276" t="s">
        <v>736</v>
      </c>
      <c r="J192" s="276"/>
      <c r="K192" s="324"/>
    </row>
    <row r="193" s="1" customFormat="1" ht="15" customHeight="1">
      <c r="B193" s="301"/>
      <c r="C193" s="337" t="s">
        <v>797</v>
      </c>
      <c r="D193" s="276"/>
      <c r="E193" s="276"/>
      <c r="F193" s="299" t="s">
        <v>701</v>
      </c>
      <c r="G193" s="276"/>
      <c r="H193" s="276" t="s">
        <v>798</v>
      </c>
      <c r="I193" s="276" t="s">
        <v>736</v>
      </c>
      <c r="J193" s="276"/>
      <c r="K193" s="324"/>
    </row>
    <row r="194" s="1" customFormat="1" ht="15" customHeight="1">
      <c r="B194" s="301"/>
      <c r="C194" s="337" t="s">
        <v>799</v>
      </c>
      <c r="D194" s="276"/>
      <c r="E194" s="276"/>
      <c r="F194" s="299" t="s">
        <v>707</v>
      </c>
      <c r="G194" s="276"/>
      <c r="H194" s="276" t="s">
        <v>800</v>
      </c>
      <c r="I194" s="276" t="s">
        <v>736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801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802</v>
      </c>
      <c r="D201" s="346"/>
      <c r="E201" s="346"/>
      <c r="F201" s="346" t="s">
        <v>803</v>
      </c>
      <c r="G201" s="347"/>
      <c r="H201" s="346" t="s">
        <v>804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794</v>
      </c>
      <c r="D203" s="276"/>
      <c r="E203" s="276"/>
      <c r="F203" s="299" t="s">
        <v>50</v>
      </c>
      <c r="G203" s="276"/>
      <c r="H203" s="276" t="s">
        <v>805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51</v>
      </c>
      <c r="G204" s="276"/>
      <c r="H204" s="276" t="s">
        <v>806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54</v>
      </c>
      <c r="G205" s="276"/>
      <c r="H205" s="276" t="s">
        <v>807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52</v>
      </c>
      <c r="G206" s="276"/>
      <c r="H206" s="276" t="s">
        <v>808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53</v>
      </c>
      <c r="G207" s="276"/>
      <c r="H207" s="276" t="s">
        <v>809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748</v>
      </c>
      <c r="D209" s="276"/>
      <c r="E209" s="276"/>
      <c r="F209" s="299" t="s">
        <v>83</v>
      </c>
      <c r="G209" s="276"/>
      <c r="H209" s="276" t="s">
        <v>810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643</v>
      </c>
      <c r="G210" s="276"/>
      <c r="H210" s="276" t="s">
        <v>644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641</v>
      </c>
      <c r="G211" s="276"/>
      <c r="H211" s="276" t="s">
        <v>811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645</v>
      </c>
      <c r="G212" s="337"/>
      <c r="H212" s="328" t="s">
        <v>646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647</v>
      </c>
      <c r="G213" s="337"/>
      <c r="H213" s="328" t="s">
        <v>812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772</v>
      </c>
      <c r="D215" s="276"/>
      <c r="E215" s="276"/>
      <c r="F215" s="299">
        <v>1</v>
      </c>
      <c r="G215" s="337"/>
      <c r="H215" s="328" t="s">
        <v>813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814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815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816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</dc:creator>
  <cp:lastModifiedBy>LENKA\lenka</cp:lastModifiedBy>
  <dcterms:created xsi:type="dcterms:W3CDTF">2025-01-22T08:52:26Z</dcterms:created>
  <dcterms:modified xsi:type="dcterms:W3CDTF">2025-01-22T08:52:28Z</dcterms:modified>
</cp:coreProperties>
</file>